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ocuments\GitHub\CienciasNaturales\fuentes\contenidos\grado11\guion09\"/>
    </mc:Choice>
  </mc:AlternateContent>
  <bookViews>
    <workbookView xWindow="0" yWindow="0" windowWidth="19200" windowHeight="8955" tabRatio="500"/>
  </bookViews>
  <sheets>
    <sheet name="Solicitud gráfica" sheetId="1" r:id="rId1"/>
    <sheet name="Ayuda" sheetId="2" r:id="rId2"/>
    <sheet name="Definición técnica de imagenes" sheetId="3" r:id="rId3"/>
  </sheet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 i="1"/>
  <c r="H21" i="2"/>
  <c r="D17" i="2"/>
  <c r="D18" i="2"/>
  <c r="D5" i="2"/>
  <c r="D7" i="2"/>
  <c r="F11" i="1"/>
  <c r="G11" i="1"/>
  <c r="F12" i="1"/>
  <c r="G12" i="1"/>
  <c r="F13" i="1"/>
  <c r="G13" i="1"/>
  <c r="F14" i="1"/>
  <c r="G14" i="1"/>
  <c r="F15" i="1"/>
  <c r="G15" i="1"/>
  <c r="F16" i="1"/>
  <c r="G16" i="1"/>
  <c r="F17" i="1"/>
  <c r="G17" i="1"/>
  <c r="F18" i="1"/>
  <c r="G18" i="1"/>
  <c r="F19" i="1"/>
  <c r="G19" i="1"/>
  <c r="F20" i="1"/>
  <c r="G20" i="1"/>
  <c r="F21" i="1"/>
  <c r="G21" i="1"/>
  <c r="F22" i="1"/>
  <c r="G22" i="1"/>
  <c r="F23" i="1"/>
  <c r="G23" i="1"/>
  <c r="F24" i="1"/>
  <c r="G24" i="1"/>
  <c r="F25" i="1"/>
  <c r="G25" i="1"/>
  <c r="F26" i="1"/>
  <c r="G26" i="1"/>
  <c r="F27" i="1"/>
  <c r="G27" i="1"/>
  <c r="F28" i="1"/>
  <c r="G28" i="1"/>
  <c r="F29" i="1"/>
  <c r="G29" i="1"/>
  <c r="F30" i="1"/>
  <c r="G30" i="1"/>
  <c r="F31" i="1"/>
  <c r="G31" i="1"/>
  <c r="F32" i="1"/>
  <c r="G32" i="1"/>
  <c r="F33" i="1"/>
  <c r="G33" i="1"/>
  <c r="F34" i="1"/>
  <c r="G34" i="1"/>
  <c r="F35" i="1"/>
  <c r="G35" i="1"/>
  <c r="F36" i="1"/>
  <c r="G36" i="1"/>
  <c r="F37" i="1"/>
  <c r="G37" i="1"/>
  <c r="F38" i="1"/>
  <c r="G38" i="1"/>
  <c r="F39" i="1"/>
  <c r="G39" i="1"/>
  <c r="F40" i="1"/>
  <c r="G40" i="1"/>
  <c r="F41" i="1"/>
  <c r="G41" i="1"/>
  <c r="F42" i="1"/>
  <c r="G42" i="1"/>
  <c r="F43" i="1"/>
  <c r="G43" i="1"/>
  <c r="F44" i="1"/>
  <c r="G44" i="1"/>
  <c r="F45" i="1"/>
  <c r="G45" i="1"/>
  <c r="F46" i="1"/>
  <c r="G46" i="1"/>
  <c r="F47" i="1"/>
  <c r="G47" i="1"/>
  <c r="F48" i="1"/>
  <c r="G48" i="1"/>
  <c r="F49" i="1"/>
  <c r="G49" i="1"/>
  <c r="F50" i="1"/>
  <c r="G50" i="1"/>
  <c r="F51" i="1"/>
  <c r="G51" i="1"/>
  <c r="F52" i="1"/>
  <c r="G52" i="1"/>
  <c r="F53" i="1"/>
  <c r="G53" i="1"/>
  <c r="F54" i="1"/>
  <c r="G54" i="1"/>
  <c r="F55" i="1"/>
  <c r="G55" i="1"/>
  <c r="F56" i="1"/>
  <c r="G56" i="1"/>
  <c r="F57" i="1"/>
  <c r="G57" i="1"/>
  <c r="F58" i="1"/>
  <c r="G58" i="1"/>
  <c r="F59" i="1"/>
  <c r="G59" i="1"/>
  <c r="F60" i="1"/>
  <c r="G60" i="1"/>
  <c r="F61" i="1"/>
  <c r="G61" i="1"/>
  <c r="F62" i="1"/>
  <c r="G62" i="1"/>
  <c r="F63" i="1"/>
  <c r="G63" i="1"/>
  <c r="F64" i="1"/>
  <c r="G64" i="1"/>
  <c r="F65" i="1"/>
  <c r="G65" i="1"/>
  <c r="F66" i="1"/>
  <c r="G66" i="1"/>
  <c r="F67" i="1"/>
  <c r="G67" i="1"/>
  <c r="F68" i="1"/>
  <c r="G68" i="1"/>
  <c r="F69" i="1"/>
  <c r="G69" i="1"/>
  <c r="F70" i="1"/>
  <c r="G70" i="1"/>
  <c r="F71" i="1"/>
  <c r="G71" i="1"/>
  <c r="F72" i="1"/>
  <c r="G72" i="1"/>
  <c r="F73" i="1"/>
  <c r="G73" i="1"/>
  <c r="F74" i="1"/>
  <c r="G74" i="1"/>
  <c r="F75" i="1"/>
  <c r="G75" i="1"/>
  <c r="F76" i="1"/>
  <c r="G76" i="1"/>
  <c r="F77" i="1"/>
  <c r="G77" i="1"/>
  <c r="F78" i="1"/>
  <c r="G78" i="1"/>
  <c r="F79" i="1"/>
  <c r="G79" i="1"/>
  <c r="F80" i="1"/>
  <c r="G80" i="1"/>
  <c r="F81" i="1"/>
  <c r="G81" i="1"/>
  <c r="F82" i="1"/>
  <c r="G82" i="1"/>
  <c r="F83" i="1"/>
  <c r="G83" i="1"/>
  <c r="F84" i="1"/>
  <c r="G84" i="1"/>
  <c r="F85" i="1"/>
  <c r="G85" i="1"/>
  <c r="F86" i="1"/>
  <c r="G86" i="1"/>
  <c r="F87" i="1"/>
  <c r="G87" i="1"/>
  <c r="F88" i="1"/>
  <c r="G88" i="1"/>
  <c r="F89" i="1"/>
  <c r="G89" i="1"/>
  <c r="F90" i="1"/>
  <c r="G90" i="1"/>
  <c r="F91" i="1"/>
  <c r="G91" i="1"/>
  <c r="F92" i="1"/>
  <c r="G92" i="1"/>
  <c r="F93" i="1"/>
  <c r="G93" i="1"/>
  <c r="F94" i="1"/>
  <c r="G94" i="1"/>
  <c r="F95" i="1"/>
  <c r="G95" i="1"/>
  <c r="F96" i="1"/>
  <c r="G96" i="1"/>
  <c r="F97" i="1"/>
  <c r="G97" i="1"/>
  <c r="F98" i="1"/>
  <c r="G98" i="1"/>
  <c r="F99" i="1"/>
  <c r="G99" i="1"/>
  <c r="F100" i="1"/>
  <c r="G100" i="1"/>
  <c r="F101" i="1"/>
  <c r="G101" i="1"/>
  <c r="F102" i="1"/>
  <c r="G102" i="1"/>
  <c r="F103" i="1"/>
  <c r="G103" i="1"/>
  <c r="F104" i="1"/>
  <c r="G104" i="1"/>
  <c r="F105" i="1"/>
  <c r="G105" i="1"/>
  <c r="F106" i="1"/>
  <c r="G106" i="1"/>
  <c r="F107" i="1"/>
  <c r="G107" i="1"/>
  <c r="F108" i="1"/>
  <c r="G108" i="1"/>
  <c r="F10" i="1"/>
  <c r="C17" i="1"/>
  <c r="C18" i="1"/>
  <c r="C19" i="1"/>
  <c r="C20" i="1"/>
  <c r="C22" i="1"/>
  <c r="C10" i="1"/>
  <c r="F5" i="1"/>
  <c r="I21" i="2"/>
  <c r="K45" i="2"/>
  <c r="J21" i="2"/>
  <c r="G10" i="1"/>
</calcChain>
</file>

<file path=xl/sharedStrings.xml><?xml version="1.0" encoding="utf-8"?>
<sst xmlns="http://schemas.openxmlformats.org/spreadsheetml/2006/main" count="421" uniqueCount="249">
  <si>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</si>
  <si>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</si>
  <si>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</si>
  <si>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</si>
  <si>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</si>
  <si>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</si>
  <si>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</si>
  <si>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</si>
  <si>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</si>
  <si>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</si>
  <si>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</si>
  <si>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</si>
  <si>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</si>
  <si>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</si>
  <si>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</si>
  <si>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</si>
  <si>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</si>
  <si>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</si>
  <si>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</si>
  <si>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</si>
  <si>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</si>
  <si>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</si>
  <si>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</si>
  <si>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</si>
  <si>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</si>
  <si>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</si>
  <si>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</si>
  <si>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</si>
  <si>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</si>
  <si>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</si>
  <si>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</si>
  <si>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</si>
  <si>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</si>
  <si>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</si>
  <si>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</si>
  <si>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</si>
  <si>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</si>
  <si>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</si>
  <si>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</si>
  <si>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</si>
  <si>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</si>
  <si>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</si>
  <si>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</si>
  <si>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</si>
  <si>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</si>
  <si>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</si>
  <si>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</si>
  <si>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</si>
  <si>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</si>
  <si>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</si>
  <si>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</si>
  <si>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</si>
  <si>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</si>
  <si>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</si>
  <si>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</si>
  <si>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</si>
  <si>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</si>
  <si>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</si>
  <si>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</si>
  <si>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</si>
  <si>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</si>
  <si>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</si>
  <si>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</si>
  <si>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</si>
  <si>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</si>
  <si>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</si>
  <si>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</si>
  <si>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</si>
  <si>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</si>
  <si>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</si>
  <si>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</si>
  <si>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</si>
  <si>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</si>
  <si>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</si>
  <si>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</si>
  <si>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</si>
  <si>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</si>
  <si>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</si>
  <si>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</si>
  <si>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</si>
  <si>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</si>
  <si>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</si>
  <si>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</si>
  <si>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</si>
  <si>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</si>
  <si>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</si>
  <si>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</si>
  <si>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</si>
  <si>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</si>
  <si>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</si>
  <si>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</si>
  <si>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</si>
  <si>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</si>
  <si>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</si>
  <si>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</si>
  <si>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</si>
  <si>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</si>
  <si>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</si>
  <si>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</si>
  <si>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</si>
  <si>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</si>
  <si>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</si>
  <si>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</si>
  <si>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</si>
  <si>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</si>
  <si>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</si>
  <si>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</si>
  <si>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</si>
  <si>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</si>
  <si>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</si>
  <si>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</si>
  <si>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</si>
  <si>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</si>
  <si>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</si>
  <si>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</si>
  <si>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</si>
  <si>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</si>
  <si>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</si>
  <si>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</si>
  <si>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</si>
  <si>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</si>
  <si>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</si>
  <si>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</si>
  <si>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</si>
  <si>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</si>
  <si>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</si>
  <si>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</si>
  <si>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</si>
  <si>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</si>
  <si>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</si>
  <si>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</si>
  <si>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</si>
  <si>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</si>
  <si>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</si>
  <si>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</si>
  <si>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</si>
  <si>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</si>
  <si>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</si>
  <si>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</si>
  <si>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</si>
  <si>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</si>
  <si>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</si>
  <si>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</si>
  <si>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</si>
  <si>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</si>
  <si>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Las disoluciones iónicas</t>
  </si>
  <si>
    <t>Lyz Marcela Bernal Gómez</t>
  </si>
  <si>
    <t>Cuaderno de Estudio</t>
  </si>
  <si>
    <t>CN_11_09_CO</t>
  </si>
  <si>
    <t>4° ESO/Física y química/Los ácidos y bases/¿Qué son los ácidos?</t>
  </si>
  <si>
    <t>Fotografía</t>
  </si>
  <si>
    <t>Horizontal</t>
  </si>
  <si>
    <t>Ilustración</t>
  </si>
  <si>
    <t>Ilustración disociación de ácido nítrico</t>
  </si>
  <si>
    <t>Ilustración del par conjugado ácido - base</t>
  </si>
  <si>
    <t>Ilustración de par conjugado base - ácido</t>
  </si>
  <si>
    <t>Se solicita que se realice la ilustración similar a la que se deja en imagen guía. Por favor  manejar subíndices y superíndices.La ilustración no tiene pie de imagen, ya que es una continuación del texto. Las palabras Ácido y Base conjugada deben ser de igual color. Las palabras Base y ácido  conjugado deben ser de igual color.</t>
  </si>
  <si>
    <t>Se solicita que se realice la ilustración similar a la que se deja en imagen guía. Por favor  manejar subíndices y superíndices.La ilustración no tiene pie de imagen, ya que es una continuación del texto. Las palabras Base y Ácido conjugado deben ser de igual color. Las palabras Ácido y Base  conjugado deben ser de igual color.</t>
  </si>
  <si>
    <t>Ilustración autodisoación del agua</t>
  </si>
  <si>
    <t>Se solicita que se realice la ilustración similar a la que se deja en imagen guía. Por favor  manejar subíndices y superíndices.La ilustración no tiene pie de imagen, ya que es una continuación del texto. La flecha que se dirige a la izquierda debe ser más larga que la que se dirige a la derecha</t>
  </si>
  <si>
    <t>4 ESO/Física y química/los ácidos y las bases/El pH/La escala de pH</t>
  </si>
  <si>
    <t>Vertical</t>
  </si>
  <si>
    <t>4°ESO/Física y química/los ácidos y las bases/El pH/¿cómo se mide el pH?</t>
  </si>
  <si>
    <t>Fotografía de papel indicador de pH</t>
  </si>
  <si>
    <r>
      <t>Se solicita que se realice la ilustración similar a la que se deja en imagen guía. Por favor  manejar subíndices y superíndices.La ilustración no tiene pie de imagen, ya que es una continuación del texto. El H</t>
    </r>
    <r>
      <rPr>
        <vertAlign val="subscript"/>
        <sz val="10"/>
        <color rgb="FF000000"/>
        <rFont val="Century Gothic"/>
        <family val="2"/>
      </rPr>
      <t>2</t>
    </r>
    <r>
      <rPr>
        <sz val="10"/>
        <color rgb="FF000000"/>
        <rFont val="Century Gothic"/>
        <family val="2"/>
      </rPr>
      <t>O debe ubicarse justo encima de la flecha.</t>
    </r>
  </si>
  <si>
    <t>Ilustración disociación ácido fuerte (ácido clorhídrico)</t>
  </si>
  <si>
    <r>
      <t>Se solicita que se realice la ilustración similar a la que se deja en imagen guía. Por favor  manejar subíndices y superíndices.La ilustración no tiene pie de imagen, ya que es una continuación del texto.El H</t>
    </r>
    <r>
      <rPr>
        <vertAlign val="subscript"/>
        <sz val="10"/>
        <rFont val="Century Gothic"/>
        <family val="2"/>
      </rPr>
      <t>2</t>
    </r>
    <r>
      <rPr>
        <sz val="10"/>
        <rFont val="Century Gothic"/>
        <family val="2"/>
      </rPr>
      <t>O debe ubicarse justo encima de la flecha.</t>
    </r>
  </si>
  <si>
    <t>Fotografía de reacción de una base con una sal de amonio</t>
  </si>
  <si>
    <t>4° ESO/Física y química/los ácidos y las bases/las reacciones de los ácidos y las bases/ Reacción de un ácido con un carbonato</t>
  </si>
  <si>
    <t>4° ESO/Física y química/los ácidos y las bases/las reacciones de los ácidos y las bases/Reacción de un ácido con un metal</t>
  </si>
  <si>
    <t>Fotografía de reacción de un ácido con un carbonato</t>
  </si>
  <si>
    <t>Fotografía reacción de neutralización</t>
  </si>
  <si>
    <t xml:space="preserve">Fotografía de un laboratorista realizando una valoración </t>
  </si>
  <si>
    <t>Ilustración curva de valoración ácido fuerte - base fuerte</t>
  </si>
  <si>
    <t>Ilustración curva de valoración base fuerte - ácido fuerte</t>
  </si>
  <si>
    <t>La imagen curva de valoración se obtuvo de la página web relacionada. Sin embargo no esta libre de derechos.  Se solicita realizar gráfico similar a la que se deja en imagen guía.</t>
  </si>
  <si>
    <t>La imagen de la curva de valoración no se tomo de ninguna página, sin embargo la curva de imagen 23 se volteo verticalmente y se cambiaron los valores del eje x</t>
  </si>
  <si>
    <t xml:space="preserve">Ilustración disociación ácido clorhídrico e hidróxido de potasio </t>
  </si>
  <si>
    <t>Ilustración de disociación de ácido fluorhídrico y amoniaco</t>
  </si>
  <si>
    <t>4° ESO/Física y química/Los ácidos y las bases/Los ácidos y las bases en la vida diaria/Ejemplos de productos que contienen ácidos/</t>
  </si>
  <si>
    <t>4° ESO/Física y química/Los ácidos y las bases/ejemplos de productos que contiene bases/</t>
  </si>
  <si>
    <t>Fotografía que incluye naranjas, jarra con vinagre y botella con leche</t>
  </si>
  <si>
    <t xml:space="preserve">Se solicita que se realice la ilustración similar a la que se deja en imagen guía. Por favor  manejar subíndices y superíndices.La ilustración no tiene pie de imagen, ya que es una continuación del texto. Las dos flechas debe ubicarse paralelamente. </t>
  </si>
  <si>
    <t xml:space="preserve">Ilustración de pila seca </t>
  </si>
  <si>
    <r>
      <t>Se solicita por favor que se realice el cambio de idioma de los textos. "Anode (Zinc inner case)" por Anodo (Carcasa de zinc) "Cathode (Graphite Rod) por " Cátodo (Barra de carbono) "Paste of MnO</t>
    </r>
    <r>
      <rPr>
        <vertAlign val="subscript"/>
        <sz val="10"/>
        <rFont val="Century Gothic"/>
        <family val="2"/>
      </rPr>
      <t xml:space="preserve">2 </t>
    </r>
    <r>
      <rPr>
        <sz val="10"/>
        <rFont val="Century Gothic"/>
        <family val="2"/>
      </rPr>
      <t>and carbon" por " Pasta húmeda con NH</t>
    </r>
    <r>
      <rPr>
        <vertAlign val="subscript"/>
        <sz val="10"/>
        <rFont val="Century Gothic"/>
        <family val="2"/>
      </rPr>
      <t>4</t>
    </r>
    <r>
      <rPr>
        <sz val="10"/>
        <rFont val="Century Gothic"/>
        <family val="2"/>
      </rPr>
      <t>Cl y ZnCl</t>
    </r>
    <r>
      <rPr>
        <vertAlign val="subscript"/>
        <sz val="10"/>
        <rFont val="Century Gothic"/>
        <family val="2"/>
      </rPr>
      <t xml:space="preserve">2 </t>
    </r>
    <r>
      <rPr>
        <sz val="10"/>
        <rFont val="Century Gothic"/>
        <family val="2"/>
      </rPr>
      <t xml:space="preserve">". Eliminar texto "Dry battery". Se solicita incluir nueva parte. Por favor revisar la imagen guía que incluye los cambios. </t>
    </r>
  </si>
  <si>
    <t>Código Shutterstock 115908034</t>
  </si>
  <si>
    <t>Código Shutterstock  173050052</t>
  </si>
  <si>
    <t>Código Shutterstock  254930377</t>
  </si>
  <si>
    <t xml:space="preserve">Fotografía de pila alcalina </t>
  </si>
  <si>
    <r>
      <t>Se solicita que se realice la ilustración similar a la que se deja en imagen guía. Por favor  manejar subíndices y superíndices.La ilustración no tiene pie de imagen, ya que es una continuación del texto.El H</t>
    </r>
    <r>
      <rPr>
        <vertAlign val="subscript"/>
        <sz val="10"/>
        <color theme="1"/>
        <rFont val="Century Gothic"/>
        <family val="2"/>
      </rPr>
      <t>2</t>
    </r>
    <r>
      <rPr>
        <sz val="10"/>
        <color theme="1"/>
        <rFont val="Century Gothic"/>
        <family val="2"/>
      </rPr>
      <t>O debe ubicarse justo encima de la flecha.</t>
    </r>
  </si>
  <si>
    <r>
      <t>Se solicita que se realice la ilustración similar a la que se deja en imagen guía. Por favor  manejar subíndices y superíndices.La ilustración no tiene pie de imagen, ya que es una continuación del texto.El H</t>
    </r>
    <r>
      <rPr>
        <vertAlign val="subscript"/>
        <sz val="10"/>
        <rFont val="Century Gothic"/>
        <family val="2"/>
      </rPr>
      <t>2</t>
    </r>
    <r>
      <rPr>
        <sz val="10"/>
        <rFont val="Century Gothic"/>
        <family val="2"/>
      </rPr>
      <t>O debe ubicarse justo encima de la flecha. Por favor manejar dos flechas en los dos sentidos.</t>
    </r>
  </si>
  <si>
    <r>
      <t>4° ESO/Física y química/los ácidos y las bases/las reacciones de los ácidos y las bases/</t>
    </r>
    <r>
      <rPr>
        <sz val="10.5"/>
        <color theme="1"/>
        <rFont val="Century Gothic"/>
        <family val="2"/>
      </rPr>
      <t xml:space="preserve"> Reacción de una base con una sal de amonio</t>
    </r>
  </si>
  <si>
    <r>
      <t xml:space="preserve">La imagen fue tomada de la web relacionada. Sin embargo no está libre de derechos. Por favor ilustrar de manera similar a la imagen guía. La letras que se encuentran en el vaso izquierdo es: Zn --&gt; Zn </t>
    </r>
    <r>
      <rPr>
        <vertAlign val="superscript"/>
        <sz val="10"/>
        <rFont val="Century Gothic"/>
        <family val="2"/>
      </rPr>
      <t>2+</t>
    </r>
    <r>
      <rPr>
        <sz val="10"/>
        <rFont val="Century Gothic"/>
        <family val="2"/>
      </rPr>
      <t xml:space="preserve"> + e</t>
    </r>
    <r>
      <rPr>
        <vertAlign val="superscript"/>
        <sz val="10"/>
        <rFont val="Century Gothic"/>
        <family val="2"/>
      </rPr>
      <t xml:space="preserve">- </t>
    </r>
    <r>
      <rPr>
        <sz val="10"/>
        <rFont val="Century Gothic"/>
        <family val="2"/>
      </rPr>
      <t>El vaso de la derecha:  Cu</t>
    </r>
    <r>
      <rPr>
        <vertAlign val="superscript"/>
        <sz val="10"/>
        <rFont val="Century Gothic"/>
        <family val="2"/>
      </rPr>
      <t>2+</t>
    </r>
    <r>
      <rPr>
        <sz val="10"/>
        <rFont val="Century Gothic"/>
        <family val="2"/>
      </rPr>
      <t xml:space="preserve"> +2e</t>
    </r>
    <r>
      <rPr>
        <vertAlign val="superscript"/>
        <sz val="10"/>
        <rFont val="Century Gothic"/>
        <family val="2"/>
      </rPr>
      <t>-</t>
    </r>
    <r>
      <rPr>
        <sz val="10"/>
        <rFont val="Century Gothic"/>
        <family val="2"/>
      </rPr>
      <t xml:space="preserve"> --&gt; Cu.Las letras que se encuentran encima de"Puente salino" Cl</t>
    </r>
    <r>
      <rPr>
        <vertAlign val="superscript"/>
        <sz val="10"/>
        <rFont val="Century Gothic"/>
        <family val="2"/>
      </rPr>
      <t xml:space="preserve">-  </t>
    </r>
    <r>
      <rPr>
        <sz val="10"/>
        <rFont val="Century Gothic"/>
        <family val="2"/>
      </rPr>
      <t>y K</t>
    </r>
    <r>
      <rPr>
        <vertAlign val="superscript"/>
        <sz val="10"/>
        <rFont val="Century Gothic"/>
        <family val="2"/>
      </rPr>
      <t xml:space="preserve"> +</t>
    </r>
  </si>
  <si>
    <r>
      <t>Por favor correr los números que se encuentran en la parte superior, un poco hacia la derecha de tal manera que:  el 0 (cero) del elemento Zn se ubique encima de la letra "n". El +2 se debe ubicar encima de Zn. El 0 (cero) se debe ubicar encima de H</t>
    </r>
    <r>
      <rPr>
        <vertAlign val="subscript"/>
        <sz val="10"/>
        <color theme="1"/>
        <rFont val="Century Gothic"/>
        <family val="2"/>
      </rPr>
      <t xml:space="preserve">2. </t>
    </r>
    <r>
      <rPr>
        <sz val="10"/>
        <color theme="1"/>
        <rFont val="Century Gothic"/>
        <family val="2"/>
      </rPr>
      <t>Por favor revisar imagen guía.</t>
    </r>
  </si>
  <si>
    <t>Fotografía de crema dental en un cepillo de dientes.</t>
  </si>
  <si>
    <t xml:space="preserve">Ilustración disociación hidróxido de sodio </t>
  </si>
  <si>
    <r>
      <t>Se solicita que se realice la ilustración similar a la que se deja en imagen guía. Por favor  manejar subíndices y superíndices.La ilustración no tiene pie de imagen, ya que es una continuación del texto. El H</t>
    </r>
    <r>
      <rPr>
        <vertAlign val="subscript"/>
        <sz val="10"/>
        <rFont val="Century Gothic"/>
        <family val="2"/>
      </rPr>
      <t>2</t>
    </r>
    <r>
      <rPr>
        <sz val="10"/>
        <rFont val="Century Gothic"/>
        <family val="2"/>
      </rPr>
      <t>O debe ubicarse justo encima de la flecha.</t>
    </r>
  </si>
  <si>
    <t xml:space="preserve">Ver descripción y obervaciones </t>
  </si>
  <si>
    <r>
      <rPr>
        <u/>
        <sz val="10"/>
        <color theme="1"/>
        <rFont val="Century Gothic"/>
        <family val="2"/>
      </rPr>
      <t xml:space="preserve">Ver descripción y obervaciones. </t>
    </r>
    <r>
      <rPr>
        <sz val="10"/>
        <color theme="1"/>
        <rFont val="Century Gothic"/>
        <family val="2"/>
      </rPr>
      <t>http://www.gobiernodecanarias.org/educacion/3/usrn/lentiscal/1-cdquimica-tic/applets/Neutralizacion/teoria-neutralizacion.htm</t>
    </r>
  </si>
  <si>
    <r>
      <rPr>
        <u/>
        <sz val="10"/>
        <color theme="1"/>
        <rFont val="Century Gothic"/>
        <family val="2"/>
      </rPr>
      <t xml:space="preserve">Ver descripción y obervaciones </t>
    </r>
    <r>
      <rPr>
        <sz val="10"/>
        <color theme="1"/>
        <rFont val="Century Gothic"/>
        <family val="2"/>
      </rPr>
      <t>http://karenjessica92.blogspot.com/2012/03/practica-n-4-curva-de-titulacion.html</t>
    </r>
  </si>
  <si>
    <r>
      <rPr>
        <u/>
        <sz val="10"/>
        <rFont val="Century Gothic"/>
        <family val="2"/>
      </rPr>
      <t>Ver descripción y obervacione</t>
    </r>
    <r>
      <rPr>
        <sz val="10"/>
        <rFont val="Century Gothic"/>
        <family val="2"/>
      </rPr>
      <t>s http://html.rincondelvago.com/celdas-galvanicas_1.html</t>
    </r>
  </si>
  <si>
    <t xml:space="preserve">Fotografía de la escala de pH </t>
  </si>
  <si>
    <t>Fotografía de gráfico que muestra el pH de algunas sustancias cotidianas</t>
  </si>
  <si>
    <t xml:space="preserve">Fotografía de equipo pHmetro </t>
  </si>
  <si>
    <t>Fotografía de sangre en un tubo de ensayo</t>
  </si>
  <si>
    <t xml:space="preserve">Ilustración reacción de un ácido con un metal. </t>
  </si>
  <si>
    <t>4° ESO/Física y química/los ácidos y las bases/las reacciones de los ácidos y las bases/la neutralización</t>
  </si>
  <si>
    <t xml:space="preserve">Fotografía que incluye jabón de tocador, envases de productos de limpieza y antiácido efervescente. </t>
  </si>
  <si>
    <t>Ilustración semirreacciones de la celda Daniell</t>
  </si>
  <si>
    <t xml:space="preserve">Código Shutterstock 83923882 Ver descripción y obervaciones </t>
  </si>
  <si>
    <t>Ilustración de celda de Daniell</t>
  </si>
  <si>
    <t>IMG02</t>
  </si>
  <si>
    <t>IMG03</t>
  </si>
  <si>
    <t>IMG04</t>
  </si>
  <si>
    <t>IMG05</t>
  </si>
  <si>
    <t>IMG06</t>
  </si>
  <si>
    <t>IMG07</t>
  </si>
  <si>
    <t>IMG08</t>
  </si>
  <si>
    <t>IMG09</t>
  </si>
  <si>
    <t>IMG10</t>
  </si>
  <si>
    <t>IMG11</t>
  </si>
  <si>
    <t>IMG12</t>
  </si>
  <si>
    <t>IMG13</t>
  </si>
  <si>
    <t>IMG14</t>
  </si>
  <si>
    <t>IMG15</t>
  </si>
  <si>
    <t>IMG16</t>
  </si>
  <si>
    <t>IMG17</t>
  </si>
  <si>
    <t>IMG18</t>
  </si>
  <si>
    <t>IMG19</t>
  </si>
  <si>
    <t>IMG20</t>
  </si>
  <si>
    <t>IMG21</t>
  </si>
  <si>
    <t>IMG22</t>
  </si>
  <si>
    <t>IMG23</t>
  </si>
  <si>
    <t>IMG24</t>
  </si>
  <si>
    <t>IMG25</t>
  </si>
  <si>
    <t>IMG26</t>
  </si>
  <si>
    <t>IMG27</t>
  </si>
  <si>
    <t>IMG28</t>
  </si>
  <si>
    <t>IMG29</t>
  </si>
  <si>
    <t>IMG30</t>
  </si>
  <si>
    <t>IMG31</t>
  </si>
  <si>
    <t>IMG32</t>
  </si>
  <si>
    <t>Se solicita por favor realizar modificaciones de acuerdo a la imagen guía. La ilustración que se encuentra arriba es la que tú subiste a GitHub</t>
  </si>
  <si>
    <t xml:space="preserve">Necesito por favor que representes en la lupa lo que se ecuentra en el cuadrado ( figuras con volúmen y coloreadas) , las figuras que ilustres deben coincidir con la forma de las iniciales. En el caso de que no sea posible reemplazar la conversión también (abajo)  </t>
  </si>
  <si>
    <t xml:space="preserve">Necesito por favor que representes en la lupa lo que se ecuentra en rectángulo( figuras con volúmen y coloreadas) , las figuras que ilustres deben coincidir con la forma de las iniciales. En el caso de que no sea posible reemplazar la conversión también (abajo)  </t>
  </si>
  <si>
    <t xml:space="preserve">Inicialmente estaba la fotografía que esta arriba, pero se debe reemplazar por la ilustración. Por favor realizar ilustración similar a la imagen guía. Los dos vasos deben ser del mismo tamaño. Las figuras deben ser esferas. Las circunferencia morada significa que esas esferas deben ser de color morado.  Los textos no deben estar en cuadros.  </t>
  </si>
  <si>
    <t>Las ilustración que encuentras arriba es la que subiste a GitHub. Se solicita por favor que se ilustre igual a la imagen guía, y se reemplace la que está por la nueva</t>
  </si>
  <si>
    <t>La tabla que se encuentra arriba es la que se encuentra en GitHub. Por favor se solicita ilustrar la tabla igual como la imagen guía. Reemplazar la que está por la nueva</t>
  </si>
  <si>
    <t>La ilustración es la que se encuentra en GitHub, por favor eliminar las líneas diagonales que relaciono en las circunferencias rojas.</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</si>
</sst>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30" x14ac:knownFonts="1">
    <font>
      <sz val="12"/>
      <color theme="1"/>
      <name val="Calibri"/>
      <family val="2"/>
      <scheme val="minor"/>
    </font>
    <font>
      <sz val="11"/>
      <color theme="1"/>
      <name val="Calibri"/>
      <family val="2"/>
      <scheme val="minor"/>
    </font>
    <font>
      <sz val="10"/>
      <name val="Century Gothic"/>
    </font>
    <font>
      <b/>
      <sz val="10"/>
      <name val="Century Gothic"/>
    </font>
    <font>
      <u/>
      <sz val="12"/>
      <color theme="10"/>
      <name val="Calibri"/>
      <family val="2"/>
      <scheme val="minor"/>
    </font>
    <font>
      <u/>
      <sz val="12"/>
      <color theme="11"/>
      <name val="Calibri"/>
      <family val="2"/>
      <scheme val="minor"/>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0.5"/>
      <color rgb="FF000000"/>
      <name val="Century Gothic"/>
      <family val="2"/>
    </font>
    <font>
      <sz val="10.5"/>
      <color theme="1"/>
      <name val="Century Gothic"/>
      <family val="2"/>
    </font>
    <font>
      <sz val="10"/>
      <color rgb="FF000000"/>
      <name val="Century Gothic"/>
      <family val="2"/>
    </font>
    <font>
      <vertAlign val="subscript"/>
      <sz val="10"/>
      <color rgb="FF000000"/>
      <name val="Century Gothic"/>
      <family val="2"/>
    </font>
    <font>
      <vertAlign val="subscript"/>
      <sz val="10"/>
      <color theme="1"/>
      <name val="Century Gothic"/>
      <family val="2"/>
    </font>
    <font>
      <vertAlign val="subscript"/>
      <sz val="10"/>
      <name val="Century Gothic"/>
      <family val="2"/>
    </font>
    <font>
      <vertAlign val="superscript"/>
      <sz val="10"/>
      <name val="Century Gothic"/>
      <family val="2"/>
    </font>
    <font>
      <sz val="9"/>
      <color rgb="FF000000"/>
      <name val="Century Gothic"/>
      <family val="2"/>
    </font>
    <font>
      <sz val="14"/>
      <color theme="1"/>
      <name val="Arial"/>
      <family val="2"/>
    </font>
    <font>
      <u/>
      <sz val="10"/>
      <color theme="1"/>
      <name val="Century Gothic"/>
      <family val="2"/>
    </font>
    <font>
      <u/>
      <sz val="10"/>
      <name val="Century Gothic"/>
      <family val="2"/>
    </font>
  </fonts>
  <fills count="10">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
      <patternFill patternType="solid">
        <fgColor rgb="FFFF0000"/>
        <bgColor indexed="64"/>
      </patternFill>
    </fill>
  </fills>
  <borders count="37">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medium">
        <color auto="1"/>
      </right>
      <top style="thin">
        <color auto="1"/>
      </top>
      <bottom style="thin">
        <color auto="1"/>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42">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6" fillId="0" borderId="0" xfId="0" applyFont="1" applyBorder="1"/>
    <xf numFmtId="0" fontId="7"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8"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1" fillId="0" borderId="0" xfId="0" applyFont="1" applyBorder="1"/>
    <xf numFmtId="0" fontId="11" fillId="0" borderId="5" xfId="0" applyFont="1" applyBorder="1"/>
    <xf numFmtId="0" fontId="10" fillId="2" borderId="5" xfId="0" applyFont="1" applyFill="1" applyBorder="1"/>
    <xf numFmtId="164" fontId="6" fillId="0" borderId="0" xfId="0" applyNumberFormat="1" applyFont="1" applyBorder="1" applyAlignment="1">
      <alignment horizontal="center"/>
    </xf>
    <xf numFmtId="0" fontId="12" fillId="8" borderId="0" xfId="0" applyFont="1" applyFill="1" applyAlignment="1">
      <alignment horizontal="center" vertical="center" wrapText="1"/>
    </xf>
    <xf numFmtId="0" fontId="13" fillId="0" borderId="28" xfId="0" applyFont="1" applyFill="1" applyBorder="1" applyAlignment="1">
      <alignment vertical="center" wrapText="1"/>
    </xf>
    <xf numFmtId="0" fontId="0" fillId="0" borderId="0" xfId="0" applyFill="1" applyAlignment="1">
      <alignment vertical="center" wrapText="1"/>
    </xf>
    <xf numFmtId="0" fontId="13" fillId="0" borderId="29" xfId="0" applyFont="1" applyFill="1" applyBorder="1" applyAlignment="1">
      <alignment vertical="center" wrapText="1"/>
    </xf>
    <xf numFmtId="0" fontId="14" fillId="0" borderId="29" xfId="0" applyFont="1" applyFill="1" applyBorder="1" applyAlignment="1">
      <alignment vertical="center" wrapText="1"/>
    </xf>
    <xf numFmtId="0" fontId="13" fillId="0" borderId="29" xfId="0" applyFont="1" applyFill="1" applyBorder="1" applyAlignment="1">
      <alignment vertical="center"/>
    </xf>
    <xf numFmtId="0" fontId="13" fillId="0" borderId="29" xfId="0" applyFont="1" applyBorder="1" applyAlignment="1">
      <alignment vertical="center" wrapText="1"/>
    </xf>
    <xf numFmtId="0" fontId="15" fillId="0" borderId="29" xfId="0" applyFont="1" applyBorder="1" applyAlignment="1">
      <alignment vertical="center" wrapText="1"/>
    </xf>
    <xf numFmtId="0" fontId="14" fillId="0" borderId="29" xfId="0" applyFont="1" applyBorder="1" applyAlignment="1">
      <alignment vertical="center" wrapText="1"/>
    </xf>
    <xf numFmtId="0" fontId="16" fillId="0" borderId="0" xfId="0" applyFont="1" applyAlignment="1">
      <alignment vertical="center" wrapText="1"/>
    </xf>
    <xf numFmtId="0" fontId="17" fillId="0" borderId="29" xfId="0" applyFont="1" applyFill="1" applyBorder="1" applyAlignment="1">
      <alignment vertical="center" wrapText="1"/>
    </xf>
    <xf numFmtId="0" fontId="18" fillId="0" borderId="0" xfId="0" applyFont="1" applyAlignment="1">
      <alignment vertical="center" wrapText="1"/>
    </xf>
    <xf numFmtId="0" fontId="8"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7" fillId="5" borderId="32" xfId="0" applyFont="1" applyFill="1" applyBorder="1" applyAlignment="1">
      <alignment horizontal="center" vertical="center"/>
    </xf>
    <xf numFmtId="0" fontId="6" fillId="0" borderId="0" xfId="0" applyNumberFormat="1" applyFont="1" applyBorder="1" applyAlignment="1">
      <alignment horizontal="center"/>
    </xf>
    <xf numFmtId="0" fontId="8" fillId="0" borderId="33" xfId="0" applyFont="1" applyBorder="1" applyAlignment="1">
      <alignment vertical="center" wrapText="1"/>
    </xf>
    <xf numFmtId="0" fontId="0" fillId="0" borderId="31" xfId="0" quotePrefix="1" applyBorder="1" applyAlignment="1">
      <alignment vertical="center" wrapText="1"/>
    </xf>
    <xf numFmtId="1" fontId="6" fillId="0" borderId="5" xfId="0" applyNumberFormat="1" applyFont="1" applyFill="1" applyBorder="1" applyAlignment="1">
      <alignment horizontal="left" vertical="center" wrapText="1"/>
    </xf>
    <xf numFmtId="0" fontId="11" fillId="0" borderId="5" xfId="0" applyFont="1" applyBorder="1" applyAlignment="1">
      <alignment wrapText="1"/>
    </xf>
    <xf numFmtId="0" fontId="6" fillId="0" borderId="5" xfId="0" applyFont="1" applyFill="1" applyBorder="1" applyAlignment="1">
      <alignment wrapText="1"/>
    </xf>
    <xf numFmtId="0" fontId="21" fillId="0" borderId="5" xfId="0" applyFont="1" applyBorder="1" applyAlignment="1">
      <alignment wrapText="1"/>
    </xf>
    <xf numFmtId="0" fontId="6" fillId="0" borderId="5" xfId="0" applyFont="1" applyFill="1" applyBorder="1" applyAlignment="1">
      <alignment vertical="center" wrapText="1"/>
    </xf>
    <xf numFmtId="0" fontId="11" fillId="0" borderId="5" xfId="0" applyFont="1" applyBorder="1" applyAlignment="1">
      <alignment horizontal="left" wrapText="1"/>
    </xf>
    <xf numFmtId="0" fontId="11" fillId="0" borderId="5" xfId="0" applyFont="1" applyBorder="1" applyAlignment="1">
      <alignment horizontal="left" vertical="center"/>
    </xf>
    <xf numFmtId="1" fontId="6" fillId="0" borderId="5" xfId="0" applyNumberFormat="1" applyFont="1" applyFill="1" applyBorder="1" applyAlignment="1">
      <alignment vertical="center" wrapText="1"/>
    </xf>
    <xf numFmtId="0" fontId="11" fillId="0" borderId="5" xfId="0" applyFont="1" applyBorder="1" applyAlignment="1">
      <alignment horizontal="left" vertical="center" wrapText="1"/>
    </xf>
    <xf numFmtId="0" fontId="19" fillId="0" borderId="0" xfId="0" applyFont="1" applyAlignment="1">
      <alignment horizontal="left" vertical="center" wrapText="1"/>
    </xf>
    <xf numFmtId="0" fontId="19" fillId="0" borderId="5" xfId="0" applyFont="1" applyBorder="1" applyAlignment="1">
      <alignment horizontal="left" vertical="center" wrapText="1"/>
    </xf>
    <xf numFmtId="0" fontId="26" fillId="0" borderId="5" xfId="0" applyFont="1" applyBorder="1" applyAlignment="1">
      <alignment wrapText="1"/>
    </xf>
    <xf numFmtId="0" fontId="21" fillId="0" borderId="5" xfId="0" applyFont="1" applyBorder="1" applyAlignment="1">
      <alignment horizontal="left" wrapText="1"/>
    </xf>
    <xf numFmtId="0" fontId="20" fillId="0" borderId="0" xfId="0" applyFont="1" applyAlignment="1">
      <alignment horizontal="left" vertical="center" wrapText="1"/>
    </xf>
    <xf numFmtId="0" fontId="19" fillId="0" borderId="5" xfId="0" applyFont="1" applyBorder="1" applyAlignment="1">
      <alignment wrapText="1"/>
    </xf>
    <xf numFmtId="0" fontId="20" fillId="0" borderId="5" xfId="0" applyFont="1" applyBorder="1" applyAlignment="1">
      <alignment horizontal="left" vertical="center" wrapText="1"/>
    </xf>
    <xf numFmtId="0" fontId="19" fillId="0" borderId="0" xfId="0" applyFont="1" applyAlignment="1">
      <alignment vertical="top" wrapText="1"/>
    </xf>
    <xf numFmtId="0" fontId="19" fillId="0" borderId="0" xfId="0" applyFont="1" applyAlignment="1">
      <alignment vertical="top"/>
    </xf>
    <xf numFmtId="0" fontId="19" fillId="0" borderId="2" xfId="0" applyFont="1" applyBorder="1" applyAlignment="1">
      <alignment vertical="top" wrapText="1"/>
    </xf>
    <xf numFmtId="0" fontId="11" fillId="0" borderId="0" xfId="0" applyFont="1" applyAlignment="1">
      <alignment vertical="top"/>
    </xf>
    <xf numFmtId="0" fontId="19" fillId="0" borderId="5" xfId="0" applyFont="1" applyBorder="1" applyAlignment="1">
      <alignment vertical="top" wrapText="1"/>
    </xf>
    <xf numFmtId="0" fontId="6" fillId="0" borderId="5" xfId="0" applyFont="1" applyFill="1" applyBorder="1" applyAlignment="1">
      <alignment vertical="top" wrapText="1"/>
    </xf>
    <xf numFmtId="0" fontId="21" fillId="0" borderId="5" xfId="0" applyFont="1" applyBorder="1" applyAlignment="1">
      <alignment vertical="top" wrapText="1"/>
    </xf>
    <xf numFmtId="0" fontId="11" fillId="0" borderId="5" xfId="0" applyFont="1" applyBorder="1" applyAlignment="1">
      <alignment vertical="top" wrapText="1"/>
    </xf>
    <xf numFmtId="0" fontId="27" fillId="0" borderId="0" xfId="0" applyFont="1" applyAlignment="1">
      <alignment horizontal="left" vertical="top" wrapText="1"/>
    </xf>
    <xf numFmtId="0" fontId="20" fillId="0" borderId="0" xfId="0" applyFont="1" applyAlignment="1">
      <alignment vertical="top" wrapText="1"/>
    </xf>
    <xf numFmtId="0" fontId="19" fillId="0" borderId="0" xfId="0" applyFont="1" applyAlignment="1">
      <alignment vertical="center" wrapText="1"/>
    </xf>
    <xf numFmtId="0" fontId="20" fillId="0" borderId="5" xfId="0" applyFont="1" applyBorder="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6" fillId="0" borderId="27" xfId="0" applyNumberFormat="1" applyFont="1" applyBorder="1" applyAlignment="1">
      <alignment horizontal="center"/>
    </xf>
    <xf numFmtId="164" fontId="6" fillId="0" borderId="26" xfId="0" applyNumberFormat="1" applyFont="1" applyBorder="1" applyAlignment="1">
      <alignment horizontal="center"/>
    </xf>
    <xf numFmtId="0" fontId="7"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24" xfId="0" applyFont="1" applyFill="1" applyBorder="1" applyAlignment="1">
      <alignment horizontal="left"/>
    </xf>
    <xf numFmtId="0" fontId="2" fillId="0" borderId="36" xfId="0" applyFont="1" applyFill="1" applyBorder="1" applyAlignment="1">
      <alignment horizontal="left"/>
    </xf>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9" fillId="6" borderId="14" xfId="0" applyFont="1" applyFill="1" applyBorder="1" applyAlignment="1">
      <alignment horizontal="center" vertical="center" wrapText="1"/>
    </xf>
    <xf numFmtId="0" fontId="9" fillId="6" borderId="15" xfId="0" applyFont="1" applyFill="1" applyBorder="1" applyAlignment="1">
      <alignment horizontal="center" vertical="center" wrapText="1"/>
    </xf>
    <xf numFmtId="0" fontId="9" fillId="6" borderId="16" xfId="0" applyFont="1" applyFill="1" applyBorder="1" applyAlignment="1">
      <alignment horizontal="center" vertical="center" wrapText="1"/>
    </xf>
    <xf numFmtId="0" fontId="8" fillId="0" borderId="1" xfId="0" applyFont="1" applyBorder="1" applyAlignment="1">
      <alignment horizontal="center" vertical="center" wrapText="1"/>
    </xf>
    <xf numFmtId="0" fontId="8" fillId="0" borderId="2" xfId="0" applyFont="1" applyBorder="1" applyAlignment="1">
      <alignment horizontal="center" vertical="center" wrapText="1"/>
    </xf>
    <xf numFmtId="0" fontId="8"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2" fillId="7" borderId="0" xfId="0" applyFont="1" applyFill="1" applyAlignment="1">
      <alignment horizontal="center" vertical="center" wrapText="1"/>
    </xf>
    <xf numFmtId="0" fontId="12" fillId="8" borderId="0" xfId="0" applyFont="1" applyFill="1" applyAlignment="1">
      <alignment horizontal="center" vertical="center" wrapText="1"/>
    </xf>
    <xf numFmtId="1" fontId="6" fillId="9" borderId="5" xfId="0" applyNumberFormat="1" applyFont="1" applyFill="1" applyBorder="1" applyAlignment="1">
      <alignment vertical="center" wrapText="1"/>
    </xf>
    <xf numFmtId="0" fontId="11" fillId="9" borderId="5" xfId="0" applyFont="1" applyFill="1" applyBorder="1" applyAlignment="1">
      <alignment horizontal="left" wrapText="1"/>
    </xf>
    <xf numFmtId="1" fontId="6" fillId="9" borderId="5" xfId="0" applyNumberFormat="1" applyFont="1" applyFill="1" applyBorder="1" applyAlignment="1">
      <alignment horizontal="left" vertical="center" wrapText="1"/>
    </xf>
    <xf numFmtId="0" fontId="6" fillId="9" borderId="5" xfId="0" applyFont="1" applyFill="1" applyBorder="1" applyAlignment="1">
      <alignment vertical="center" wrapText="1"/>
    </xf>
    <xf numFmtId="0" fontId="20" fillId="9" borderId="0" xfId="0" applyFont="1" applyFill="1" applyAlignment="1">
      <alignment vertical="top"/>
    </xf>
    <xf numFmtId="0" fontId="6" fillId="9" borderId="5" xfId="0" applyFont="1" applyFill="1" applyBorder="1" applyAlignment="1">
      <alignment wrapText="1"/>
    </xf>
    <xf numFmtId="0" fontId="2" fillId="9" borderId="0" xfId="0" applyFont="1" applyFill="1" applyBorder="1" applyAlignment="1">
      <alignment wrapText="1"/>
    </xf>
    <xf numFmtId="1" fontId="6" fillId="9" borderId="5" xfId="0" quotePrefix="1" applyNumberFormat="1" applyFont="1" applyFill="1" applyBorder="1" applyAlignment="1">
      <alignment horizontal="left" vertical="center" wrapText="1"/>
    </xf>
    <xf numFmtId="0" fontId="6" fillId="9" borderId="5" xfId="0" applyFont="1" applyFill="1" applyBorder="1" applyAlignment="1">
      <alignment vertical="top" wrapText="1"/>
    </xf>
    <xf numFmtId="0" fontId="11" fillId="9" borderId="5" xfId="0" applyFont="1" applyFill="1" applyBorder="1" applyAlignment="1">
      <alignment wrapText="1"/>
    </xf>
    <xf numFmtId="0" fontId="20" fillId="9" borderId="0" xfId="0" applyFont="1" applyFill="1" applyAlignment="1">
      <alignment horizontal="left" vertical="center" wrapText="1"/>
    </xf>
    <xf numFmtId="0" fontId="20" fillId="9" borderId="5" xfId="0" applyFont="1" applyFill="1" applyBorder="1" applyAlignment="1">
      <alignment vertical="top" wrapText="1"/>
    </xf>
    <xf numFmtId="0" fontId="11" fillId="9" borderId="5" xfId="0" applyFont="1" applyFill="1" applyBorder="1" applyAlignment="1">
      <alignment horizontal="left"/>
    </xf>
    <xf numFmtId="0" fontId="20" fillId="9" borderId="5" xfId="0" applyFont="1" applyFill="1" applyBorder="1" applyAlignment="1">
      <alignment vertical="top"/>
    </xf>
    <xf numFmtId="0" fontId="19" fillId="9" borderId="0" xfId="0" applyFont="1" applyFill="1" applyAlignment="1">
      <alignment vertical="top"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2"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2"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20.png"/><Relationship Id="rId13" Type="http://schemas.openxmlformats.org/officeDocument/2006/relationships/image" Target="../media/image25.png"/><Relationship Id="rId18" Type="http://schemas.openxmlformats.org/officeDocument/2006/relationships/image" Target="../media/image30.png"/><Relationship Id="rId26" Type="http://schemas.openxmlformats.org/officeDocument/2006/relationships/image" Target="../media/image38.png"/><Relationship Id="rId3" Type="http://schemas.openxmlformats.org/officeDocument/2006/relationships/image" Target="../media/image15.png"/><Relationship Id="rId21" Type="http://schemas.openxmlformats.org/officeDocument/2006/relationships/image" Target="../media/image33.png"/><Relationship Id="rId7" Type="http://schemas.openxmlformats.org/officeDocument/2006/relationships/image" Target="../media/image19.png"/><Relationship Id="rId12" Type="http://schemas.openxmlformats.org/officeDocument/2006/relationships/image" Target="../media/image24.png"/><Relationship Id="rId17" Type="http://schemas.openxmlformats.org/officeDocument/2006/relationships/image" Target="../media/image29.png"/><Relationship Id="rId25" Type="http://schemas.openxmlformats.org/officeDocument/2006/relationships/image" Target="../media/image37.png"/><Relationship Id="rId2" Type="http://schemas.openxmlformats.org/officeDocument/2006/relationships/image" Target="../media/image14.png"/><Relationship Id="rId16" Type="http://schemas.openxmlformats.org/officeDocument/2006/relationships/image" Target="../media/image28.png"/><Relationship Id="rId20" Type="http://schemas.openxmlformats.org/officeDocument/2006/relationships/image" Target="../media/image32.png"/><Relationship Id="rId29" Type="http://schemas.openxmlformats.org/officeDocument/2006/relationships/image" Target="../media/image41.png"/><Relationship Id="rId1" Type="http://schemas.openxmlformats.org/officeDocument/2006/relationships/image" Target="../media/image13.png"/><Relationship Id="rId6" Type="http://schemas.openxmlformats.org/officeDocument/2006/relationships/image" Target="../media/image18.png"/><Relationship Id="rId11" Type="http://schemas.openxmlformats.org/officeDocument/2006/relationships/image" Target="../media/image23.png"/><Relationship Id="rId24" Type="http://schemas.openxmlformats.org/officeDocument/2006/relationships/image" Target="../media/image36.png"/><Relationship Id="rId5" Type="http://schemas.openxmlformats.org/officeDocument/2006/relationships/image" Target="../media/image17.png"/><Relationship Id="rId15" Type="http://schemas.openxmlformats.org/officeDocument/2006/relationships/image" Target="../media/image27.png"/><Relationship Id="rId23" Type="http://schemas.openxmlformats.org/officeDocument/2006/relationships/image" Target="../media/image35.png"/><Relationship Id="rId28" Type="http://schemas.openxmlformats.org/officeDocument/2006/relationships/image" Target="../media/image40.png"/><Relationship Id="rId10" Type="http://schemas.openxmlformats.org/officeDocument/2006/relationships/image" Target="../media/image22.png"/><Relationship Id="rId19" Type="http://schemas.openxmlformats.org/officeDocument/2006/relationships/image" Target="../media/image31.png"/><Relationship Id="rId31" Type="http://schemas.openxmlformats.org/officeDocument/2006/relationships/image" Target="../media/image43.png"/><Relationship Id="rId4" Type="http://schemas.openxmlformats.org/officeDocument/2006/relationships/image" Target="../media/image16.png"/><Relationship Id="rId9" Type="http://schemas.openxmlformats.org/officeDocument/2006/relationships/image" Target="../media/image21.png"/><Relationship Id="rId14" Type="http://schemas.openxmlformats.org/officeDocument/2006/relationships/image" Target="../media/image26.png"/><Relationship Id="rId22" Type="http://schemas.openxmlformats.org/officeDocument/2006/relationships/image" Target="../media/image34.png"/><Relationship Id="rId27" Type="http://schemas.openxmlformats.org/officeDocument/2006/relationships/image" Target="../media/image39.png"/><Relationship Id="rId30" Type="http://schemas.openxmlformats.org/officeDocument/2006/relationships/image" Target="../media/image42.png"/></Relationships>
</file>

<file path=xl/drawings/_rels/vmlDrawing1.v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9</xdr:col>
      <xdr:colOff>47626</xdr:colOff>
      <xdr:row>9</xdr:row>
      <xdr:rowOff>457201</xdr:rowOff>
    </xdr:from>
    <xdr:to>
      <xdr:col>9</xdr:col>
      <xdr:colOff>1381126</xdr:colOff>
      <xdr:row>9</xdr:row>
      <xdr:rowOff>1398495</xdr:rowOff>
    </xdr:to>
    <xdr:pic>
      <xdr:nvPicPr>
        <xdr:cNvPr id="7" name="Imagen 6"/>
        <xdr:cNvPicPr>
          <a:picLocks noChangeAspect="1"/>
        </xdr:cNvPicPr>
      </xdr:nvPicPr>
      <xdr:blipFill>
        <a:blip xmlns:r="http://schemas.openxmlformats.org/officeDocument/2006/relationships" r:embed="rId1"/>
        <a:stretch>
          <a:fillRect/>
        </a:stretch>
      </xdr:blipFill>
      <xdr:spPr>
        <a:xfrm>
          <a:off x="13735051" y="2428876"/>
          <a:ext cx="1333500" cy="941294"/>
        </a:xfrm>
        <a:prstGeom prst="rect">
          <a:avLst/>
        </a:prstGeom>
      </xdr:spPr>
    </xdr:pic>
    <xdr:clientData/>
  </xdr:twoCellAnchor>
  <xdr:twoCellAnchor>
    <xdr:from>
      <xdr:col>9</xdr:col>
      <xdr:colOff>152400</xdr:colOff>
      <xdr:row>10</xdr:row>
      <xdr:rowOff>361950</xdr:rowOff>
    </xdr:from>
    <xdr:to>
      <xdr:col>9</xdr:col>
      <xdr:colOff>2486025</xdr:colOff>
      <xdr:row>10</xdr:row>
      <xdr:rowOff>676275</xdr:rowOff>
    </xdr:to>
    <xdr:pic>
      <xdr:nvPicPr>
        <xdr:cNvPr id="8" name="Imagen 7"/>
        <xdr:cNvPicPr>
          <a:picLocks noChangeAspect="1" noChangeArrowheads="1"/>
        </xdr:cNvPicPr>
      </xdr:nvPicPr>
      <xdr:blipFill>
        <a:blip xmlns:r="http://schemas.openxmlformats.org/officeDocument/2006/relationships" r:embed="rId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3839825" y="3790950"/>
          <a:ext cx="2333625"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247650</xdr:colOff>
      <xdr:row>11</xdr:row>
      <xdr:rowOff>447675</xdr:rowOff>
    </xdr:from>
    <xdr:to>
      <xdr:col>9</xdr:col>
      <xdr:colOff>2562225</xdr:colOff>
      <xdr:row>11</xdr:row>
      <xdr:rowOff>762000</xdr:rowOff>
    </xdr:to>
    <xdr:pic>
      <xdr:nvPicPr>
        <xdr:cNvPr id="14" name="Imagen 13"/>
        <xdr:cNvPicPr>
          <a:picLocks noChangeAspect="1" noChangeArrowheads="1"/>
        </xdr:cNvPicPr>
      </xdr:nvPicPr>
      <xdr:blipFill>
        <a:blip xmlns:r="http://schemas.openxmlformats.org/officeDocument/2006/relationships" r:embed="rId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3935075" y="5438775"/>
          <a:ext cx="2314575"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xdr:from>
          <xdr:col>9</xdr:col>
          <xdr:colOff>57150</xdr:colOff>
          <xdr:row>12</xdr:row>
          <xdr:rowOff>276225</xdr:rowOff>
        </xdr:from>
        <xdr:to>
          <xdr:col>9</xdr:col>
          <xdr:colOff>4343400</xdr:colOff>
          <xdr:row>12</xdr:row>
          <xdr:rowOff>1362075</xdr:rowOff>
        </xdr:to>
        <xdr:sp macro="" textlink="">
          <xdr:nvSpPr>
            <xdr:cNvPr id="2062" name="Object 14" hidden="1">
              <a:extLst>
                <a:ext uri="{63B3BB69-23CF-44E3-9099-C40C66FF867C}">
                  <a14:compatExt spid="_x0000_s2062"/>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13</xdr:row>
          <xdr:rowOff>266700</xdr:rowOff>
        </xdr:from>
        <xdr:to>
          <xdr:col>9</xdr:col>
          <xdr:colOff>4743450</xdr:colOff>
          <xdr:row>13</xdr:row>
          <xdr:rowOff>1828800</xdr:rowOff>
        </xdr:to>
        <xdr:sp macro="" textlink="">
          <xdr:nvSpPr>
            <xdr:cNvPr id="2064" name="Object 16" hidden="1">
              <a:extLst>
                <a:ext uri="{63B3BB69-23CF-44E3-9099-C40C66FF867C}">
                  <a14:compatExt spid="_x0000_s2064"/>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123825</xdr:colOff>
          <xdr:row>15</xdr:row>
          <xdr:rowOff>400050</xdr:rowOff>
        </xdr:from>
        <xdr:to>
          <xdr:col>9</xdr:col>
          <xdr:colOff>4210050</xdr:colOff>
          <xdr:row>15</xdr:row>
          <xdr:rowOff>1114425</xdr:rowOff>
        </xdr:to>
        <xdr:sp macro="" textlink="">
          <xdr:nvSpPr>
            <xdr:cNvPr id="2069" name="Object 21" hidden="1">
              <a:extLst>
                <a:ext uri="{63B3BB69-23CF-44E3-9099-C40C66FF867C}">
                  <a14:compatExt spid="_x0000_s2069"/>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104775</xdr:colOff>
          <xdr:row>16</xdr:row>
          <xdr:rowOff>209550</xdr:rowOff>
        </xdr:from>
        <xdr:to>
          <xdr:col>9</xdr:col>
          <xdr:colOff>1781175</xdr:colOff>
          <xdr:row>16</xdr:row>
          <xdr:rowOff>1447800</xdr:rowOff>
        </xdr:to>
        <xdr:sp macro="" textlink="">
          <xdr:nvSpPr>
            <xdr:cNvPr id="2071" name="Object 23" hidden="1">
              <a:extLst>
                <a:ext uri="{63B3BB69-23CF-44E3-9099-C40C66FF867C}">
                  <a14:compatExt spid="_x0000_s207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228600</xdr:colOff>
          <xdr:row>17</xdr:row>
          <xdr:rowOff>190500</xdr:rowOff>
        </xdr:from>
        <xdr:to>
          <xdr:col>9</xdr:col>
          <xdr:colOff>2324100</xdr:colOff>
          <xdr:row>17</xdr:row>
          <xdr:rowOff>1162050</xdr:rowOff>
        </xdr:to>
        <xdr:sp macro="" textlink="">
          <xdr:nvSpPr>
            <xdr:cNvPr id="2073" name="Object 25" hidden="1">
              <a:extLst>
                <a:ext uri="{63B3BB69-23CF-44E3-9099-C40C66FF867C}">
                  <a14:compatExt spid="_x0000_s207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95250</xdr:colOff>
          <xdr:row>18</xdr:row>
          <xdr:rowOff>219075</xdr:rowOff>
        </xdr:from>
        <xdr:to>
          <xdr:col>9</xdr:col>
          <xdr:colOff>942975</xdr:colOff>
          <xdr:row>18</xdr:row>
          <xdr:rowOff>2076450</xdr:rowOff>
        </xdr:to>
        <xdr:sp macro="" textlink="">
          <xdr:nvSpPr>
            <xdr:cNvPr id="2075" name="Object 27" hidden="1">
              <a:extLst>
                <a:ext uri="{63B3BB69-23CF-44E3-9099-C40C66FF867C}">
                  <a14:compatExt spid="_x0000_s2075"/>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19</xdr:row>
          <xdr:rowOff>238125</xdr:rowOff>
        </xdr:from>
        <xdr:to>
          <xdr:col>9</xdr:col>
          <xdr:colOff>1562100</xdr:colOff>
          <xdr:row>19</xdr:row>
          <xdr:rowOff>1152525</xdr:rowOff>
        </xdr:to>
        <xdr:sp macro="" textlink="">
          <xdr:nvSpPr>
            <xdr:cNvPr id="2076" name="Object 28" hidden="1">
              <a:extLst>
                <a:ext uri="{63B3BB69-23CF-44E3-9099-C40C66FF867C}">
                  <a14:compatExt spid="_x0000_s207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xdr:from>
      <xdr:col>9</xdr:col>
      <xdr:colOff>600075</xdr:colOff>
      <xdr:row>20</xdr:row>
      <xdr:rowOff>247650</xdr:rowOff>
    </xdr:from>
    <xdr:to>
      <xdr:col>9</xdr:col>
      <xdr:colOff>2676525</xdr:colOff>
      <xdr:row>20</xdr:row>
      <xdr:rowOff>561975</xdr:rowOff>
    </xdr:to>
    <xdr:pic>
      <xdr:nvPicPr>
        <xdr:cNvPr id="33" name="Imagen 32"/>
        <xdr:cNvPicPr>
          <a:picLocks noChangeAspect="1" noChangeArrowheads="1"/>
        </xdr:cNvPicPr>
      </xdr:nvPicPr>
      <xdr:blipFill>
        <a:blip xmlns:r="http://schemas.openxmlformats.org/officeDocument/2006/relationships" r:embed="rId4">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4287500" y="20393025"/>
          <a:ext cx="207645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581025</xdr:colOff>
      <xdr:row>20</xdr:row>
      <xdr:rowOff>762000</xdr:rowOff>
    </xdr:from>
    <xdr:to>
      <xdr:col>9</xdr:col>
      <xdr:colOff>2543175</xdr:colOff>
      <xdr:row>20</xdr:row>
      <xdr:rowOff>1076325</xdr:rowOff>
    </xdr:to>
    <xdr:pic>
      <xdr:nvPicPr>
        <xdr:cNvPr id="34" name="Imagen 33"/>
        <xdr:cNvPicPr>
          <a:picLocks noChangeAspect="1" noChangeArrowheads="1"/>
        </xdr:cNvPicPr>
      </xdr:nvPicPr>
      <xdr:blipFill>
        <a:blip xmlns:r="http://schemas.openxmlformats.org/officeDocument/2006/relationships" r:embed="rId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4268450" y="20907375"/>
          <a:ext cx="196215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647700</xdr:colOff>
      <xdr:row>21</xdr:row>
      <xdr:rowOff>334434</xdr:rowOff>
    </xdr:from>
    <xdr:to>
      <xdr:col>10</xdr:col>
      <xdr:colOff>2552700</xdr:colOff>
      <xdr:row>21</xdr:row>
      <xdr:rowOff>1845482</xdr:rowOff>
    </xdr:to>
    <xdr:pic>
      <xdr:nvPicPr>
        <xdr:cNvPr id="15" name="Imagen 14"/>
        <xdr:cNvPicPr>
          <a:picLocks noChangeAspect="1"/>
        </xdr:cNvPicPr>
      </xdr:nvPicPr>
      <xdr:blipFill>
        <a:blip xmlns:r="http://schemas.openxmlformats.org/officeDocument/2006/relationships" r:embed="rId6"/>
        <a:stretch>
          <a:fillRect/>
        </a:stretch>
      </xdr:blipFill>
      <xdr:spPr>
        <a:xfrm>
          <a:off x="19210867" y="22030267"/>
          <a:ext cx="1905000" cy="1511048"/>
        </a:xfrm>
        <a:prstGeom prst="rect">
          <a:avLst/>
        </a:prstGeom>
      </xdr:spPr>
    </xdr:pic>
    <xdr:clientData/>
  </xdr:twoCellAnchor>
  <xdr:twoCellAnchor>
    <xdr:from>
      <xdr:col>9</xdr:col>
      <xdr:colOff>276225</xdr:colOff>
      <xdr:row>22</xdr:row>
      <xdr:rowOff>342900</xdr:rowOff>
    </xdr:from>
    <xdr:to>
      <xdr:col>9</xdr:col>
      <xdr:colOff>2047875</xdr:colOff>
      <xdr:row>22</xdr:row>
      <xdr:rowOff>657225</xdr:rowOff>
    </xdr:to>
    <xdr:pic>
      <xdr:nvPicPr>
        <xdr:cNvPr id="38" name="Imagen 37"/>
        <xdr:cNvPicPr>
          <a:picLocks noChangeAspect="1" noChangeArrowheads="1"/>
        </xdr:cNvPicPr>
      </xdr:nvPicPr>
      <xdr:blipFill>
        <a:blip xmlns:r="http://schemas.openxmlformats.org/officeDocument/2006/relationships" r:embed="rId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3963650" y="23841075"/>
          <a:ext cx="177165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104775</xdr:colOff>
      <xdr:row>23</xdr:row>
      <xdr:rowOff>485776</xdr:rowOff>
    </xdr:from>
    <xdr:to>
      <xdr:col>9</xdr:col>
      <xdr:colOff>4781550</xdr:colOff>
      <xdr:row>23</xdr:row>
      <xdr:rowOff>1438276</xdr:rowOff>
    </xdr:to>
    <xdr:pic>
      <xdr:nvPicPr>
        <xdr:cNvPr id="59" name="Imagen 58"/>
        <xdr:cNvPicPr/>
      </xdr:nvPicPr>
      <xdr:blipFill rotWithShape="1">
        <a:blip xmlns:r="http://schemas.openxmlformats.org/officeDocument/2006/relationships" r:embed="rId8"/>
        <a:srcRect l="51426" t="44677" r="20400" b="42343"/>
        <a:stretch/>
      </xdr:blipFill>
      <xdr:spPr bwMode="auto">
        <a:xfrm>
          <a:off x="13792200" y="25546051"/>
          <a:ext cx="4676775" cy="9525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919691</xdr:colOff>
      <xdr:row>24</xdr:row>
      <xdr:rowOff>5292</xdr:rowOff>
    </xdr:from>
    <xdr:to>
      <xdr:col>10</xdr:col>
      <xdr:colOff>2529416</xdr:colOff>
      <xdr:row>24</xdr:row>
      <xdr:rowOff>1336644</xdr:rowOff>
    </xdr:to>
    <xdr:pic>
      <xdr:nvPicPr>
        <xdr:cNvPr id="18" name="Imagen 17"/>
        <xdr:cNvPicPr>
          <a:picLocks noChangeAspect="1"/>
        </xdr:cNvPicPr>
      </xdr:nvPicPr>
      <xdr:blipFill rotWithShape="1">
        <a:blip xmlns:r="http://schemas.openxmlformats.org/officeDocument/2006/relationships" r:embed="rId9"/>
        <a:srcRect l="19060" r="4121" b="14070"/>
        <a:stretch/>
      </xdr:blipFill>
      <xdr:spPr>
        <a:xfrm>
          <a:off x="19482858" y="26961042"/>
          <a:ext cx="1609725" cy="1331352"/>
        </a:xfrm>
        <a:prstGeom prst="rect">
          <a:avLst/>
        </a:prstGeom>
      </xdr:spPr>
    </xdr:pic>
    <xdr:clientData/>
  </xdr:twoCellAnchor>
  <xdr:twoCellAnchor editAs="oneCell">
    <xdr:from>
      <xdr:col>9</xdr:col>
      <xdr:colOff>202892</xdr:colOff>
      <xdr:row>25</xdr:row>
      <xdr:rowOff>304800</xdr:rowOff>
    </xdr:from>
    <xdr:to>
      <xdr:col>9</xdr:col>
      <xdr:colOff>2314184</xdr:colOff>
      <xdr:row>25</xdr:row>
      <xdr:rowOff>1821447</xdr:rowOff>
    </xdr:to>
    <xdr:pic>
      <xdr:nvPicPr>
        <xdr:cNvPr id="20" name="Imagen 19"/>
        <xdr:cNvPicPr>
          <a:picLocks noChangeAspect="1"/>
        </xdr:cNvPicPr>
      </xdr:nvPicPr>
      <xdr:blipFill>
        <a:blip xmlns:r="http://schemas.openxmlformats.org/officeDocument/2006/relationships" r:embed="rId10"/>
        <a:stretch>
          <a:fillRect/>
        </a:stretch>
      </xdr:blipFill>
      <xdr:spPr>
        <a:xfrm>
          <a:off x="13890317" y="28736925"/>
          <a:ext cx="2111292" cy="1516647"/>
        </a:xfrm>
        <a:prstGeom prst="rect">
          <a:avLst/>
        </a:prstGeom>
      </xdr:spPr>
    </xdr:pic>
    <xdr:clientData/>
  </xdr:twoCellAnchor>
  <xdr:twoCellAnchor editAs="oneCell">
    <xdr:from>
      <xdr:col>9</xdr:col>
      <xdr:colOff>361950</xdr:colOff>
      <xdr:row>26</xdr:row>
      <xdr:rowOff>409575</xdr:rowOff>
    </xdr:from>
    <xdr:to>
      <xdr:col>9</xdr:col>
      <xdr:colOff>3543300</xdr:colOff>
      <xdr:row>26</xdr:row>
      <xdr:rowOff>952501</xdr:rowOff>
    </xdr:to>
    <xdr:pic>
      <xdr:nvPicPr>
        <xdr:cNvPr id="22" name="Imagen 21"/>
        <xdr:cNvPicPr>
          <a:picLocks noChangeAspect="1"/>
        </xdr:cNvPicPr>
      </xdr:nvPicPr>
      <xdr:blipFill rotWithShape="1">
        <a:blip xmlns:r="http://schemas.openxmlformats.org/officeDocument/2006/relationships" r:embed="rId11"/>
        <a:srcRect l="6206" t="15550" r="3668" b="42244"/>
        <a:stretch/>
      </xdr:blipFill>
      <xdr:spPr>
        <a:xfrm>
          <a:off x="14049375" y="30689550"/>
          <a:ext cx="3181350" cy="542926"/>
        </a:xfrm>
        <a:prstGeom prst="rect">
          <a:avLst/>
        </a:prstGeom>
      </xdr:spPr>
    </xdr:pic>
    <xdr:clientData/>
  </xdr:twoCellAnchor>
  <xdr:twoCellAnchor editAs="oneCell">
    <xdr:from>
      <xdr:col>9</xdr:col>
      <xdr:colOff>57150</xdr:colOff>
      <xdr:row>27</xdr:row>
      <xdr:rowOff>542925</xdr:rowOff>
    </xdr:from>
    <xdr:to>
      <xdr:col>9</xdr:col>
      <xdr:colOff>2171700</xdr:colOff>
      <xdr:row>27</xdr:row>
      <xdr:rowOff>1285875</xdr:rowOff>
    </xdr:to>
    <xdr:pic>
      <xdr:nvPicPr>
        <xdr:cNvPr id="65" name="Imagen 64"/>
        <xdr:cNvPicPr/>
      </xdr:nvPicPr>
      <xdr:blipFill rotWithShape="1">
        <a:blip xmlns:r="http://schemas.openxmlformats.org/officeDocument/2006/relationships" r:embed="rId12"/>
        <a:srcRect l="43449" t="43168" r="18873" b="33286"/>
        <a:stretch/>
      </xdr:blipFill>
      <xdr:spPr bwMode="auto">
        <a:xfrm>
          <a:off x="13744575" y="31984950"/>
          <a:ext cx="2114550" cy="74295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xdr:from>
          <xdr:col>10</xdr:col>
          <xdr:colOff>85725</xdr:colOff>
          <xdr:row>27</xdr:row>
          <xdr:rowOff>1638300</xdr:rowOff>
        </xdr:from>
        <xdr:to>
          <xdr:col>10</xdr:col>
          <xdr:colOff>1990725</xdr:colOff>
          <xdr:row>27</xdr:row>
          <xdr:rowOff>2409825</xdr:rowOff>
        </xdr:to>
        <xdr:sp macro="" textlink="">
          <xdr:nvSpPr>
            <xdr:cNvPr id="2100" name="Object 52" hidden="1">
              <a:extLst>
                <a:ext uri="{63B3BB69-23CF-44E3-9099-C40C66FF867C}">
                  <a14:compatExt spid="_x0000_s210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209551</xdr:colOff>
      <xdr:row>28</xdr:row>
      <xdr:rowOff>371475</xdr:rowOff>
    </xdr:from>
    <xdr:to>
      <xdr:col>9</xdr:col>
      <xdr:colOff>3657601</xdr:colOff>
      <xdr:row>28</xdr:row>
      <xdr:rowOff>828675</xdr:rowOff>
    </xdr:to>
    <xdr:pic>
      <xdr:nvPicPr>
        <xdr:cNvPr id="24" name="Imagen 23"/>
        <xdr:cNvPicPr>
          <a:picLocks noChangeAspect="1"/>
        </xdr:cNvPicPr>
      </xdr:nvPicPr>
      <xdr:blipFill rotWithShape="1">
        <a:blip xmlns:r="http://schemas.openxmlformats.org/officeDocument/2006/relationships" r:embed="rId13"/>
        <a:srcRect r="3977" b="73501"/>
        <a:stretch/>
      </xdr:blipFill>
      <xdr:spPr>
        <a:xfrm>
          <a:off x="13896976" y="33594675"/>
          <a:ext cx="3448050" cy="457200"/>
        </a:xfrm>
        <a:prstGeom prst="rect">
          <a:avLst/>
        </a:prstGeom>
      </xdr:spPr>
    </xdr:pic>
    <xdr:clientData/>
  </xdr:twoCellAnchor>
  <xdr:twoCellAnchor editAs="oneCell">
    <xdr:from>
      <xdr:col>9</xdr:col>
      <xdr:colOff>142875</xdr:colOff>
      <xdr:row>29</xdr:row>
      <xdr:rowOff>304800</xdr:rowOff>
    </xdr:from>
    <xdr:to>
      <xdr:col>9</xdr:col>
      <xdr:colOff>3886143</xdr:colOff>
      <xdr:row>29</xdr:row>
      <xdr:rowOff>902260</xdr:rowOff>
    </xdr:to>
    <xdr:pic>
      <xdr:nvPicPr>
        <xdr:cNvPr id="25" name="Imagen 24"/>
        <xdr:cNvPicPr>
          <a:picLocks noChangeAspect="1"/>
        </xdr:cNvPicPr>
      </xdr:nvPicPr>
      <xdr:blipFill>
        <a:blip xmlns:r="http://schemas.openxmlformats.org/officeDocument/2006/relationships" r:embed="rId14"/>
        <a:stretch>
          <a:fillRect/>
        </a:stretch>
      </xdr:blipFill>
      <xdr:spPr>
        <a:xfrm>
          <a:off x="13830300" y="34556700"/>
          <a:ext cx="3743268" cy="597460"/>
        </a:xfrm>
        <a:prstGeom prst="rect">
          <a:avLst/>
        </a:prstGeom>
      </xdr:spPr>
    </xdr:pic>
    <xdr:clientData/>
  </xdr:twoCellAnchor>
  <xdr:twoCellAnchor editAs="oneCell">
    <xdr:from>
      <xdr:col>9</xdr:col>
      <xdr:colOff>130451</xdr:colOff>
      <xdr:row>30</xdr:row>
      <xdr:rowOff>238125</xdr:rowOff>
    </xdr:from>
    <xdr:to>
      <xdr:col>9</xdr:col>
      <xdr:colOff>1315756</xdr:colOff>
      <xdr:row>30</xdr:row>
      <xdr:rowOff>2096898</xdr:rowOff>
    </xdr:to>
    <xdr:pic>
      <xdr:nvPicPr>
        <xdr:cNvPr id="26" name="Imagen 25"/>
        <xdr:cNvPicPr>
          <a:picLocks noChangeAspect="1"/>
        </xdr:cNvPicPr>
      </xdr:nvPicPr>
      <xdr:blipFill>
        <a:blip xmlns:r="http://schemas.openxmlformats.org/officeDocument/2006/relationships" r:embed="rId15"/>
        <a:stretch>
          <a:fillRect/>
        </a:stretch>
      </xdr:blipFill>
      <xdr:spPr>
        <a:xfrm>
          <a:off x="13817876" y="35690175"/>
          <a:ext cx="1185305" cy="1858773"/>
        </a:xfrm>
        <a:prstGeom prst="rect">
          <a:avLst/>
        </a:prstGeom>
      </xdr:spPr>
    </xdr:pic>
    <xdr:clientData/>
  </xdr:twoCellAnchor>
  <mc:AlternateContent xmlns:mc="http://schemas.openxmlformats.org/markup-compatibility/2006">
    <mc:Choice xmlns:a14="http://schemas.microsoft.com/office/drawing/2010/main" Requires="a14">
      <xdr:twoCellAnchor>
        <xdr:from>
          <xdr:col>9</xdr:col>
          <xdr:colOff>257175</xdr:colOff>
          <xdr:row>31</xdr:row>
          <xdr:rowOff>266700</xdr:rowOff>
        </xdr:from>
        <xdr:to>
          <xdr:col>9</xdr:col>
          <xdr:colOff>2552700</xdr:colOff>
          <xdr:row>31</xdr:row>
          <xdr:rowOff>2162175</xdr:rowOff>
        </xdr:to>
        <xdr:sp macro="" textlink="">
          <xdr:nvSpPr>
            <xdr:cNvPr id="2101" name="Object 53" hidden="1">
              <a:extLst>
                <a:ext uri="{63B3BB69-23CF-44E3-9099-C40C66FF867C}">
                  <a14:compatExt spid="_x0000_s210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314325</xdr:colOff>
          <xdr:row>32</xdr:row>
          <xdr:rowOff>200025</xdr:rowOff>
        </xdr:from>
        <xdr:to>
          <xdr:col>9</xdr:col>
          <xdr:colOff>2495550</xdr:colOff>
          <xdr:row>32</xdr:row>
          <xdr:rowOff>1762125</xdr:rowOff>
        </xdr:to>
        <xdr:sp macro="" textlink="">
          <xdr:nvSpPr>
            <xdr:cNvPr id="2103" name="Object 55" hidden="1">
              <a:extLst>
                <a:ext uri="{63B3BB69-23CF-44E3-9099-C40C66FF867C}">
                  <a14:compatExt spid="_x0000_s210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190500</xdr:colOff>
      <xdr:row>34</xdr:row>
      <xdr:rowOff>276226</xdr:rowOff>
    </xdr:from>
    <xdr:to>
      <xdr:col>9</xdr:col>
      <xdr:colOff>1685925</xdr:colOff>
      <xdr:row>34</xdr:row>
      <xdr:rowOff>1000126</xdr:rowOff>
    </xdr:to>
    <xdr:pic>
      <xdr:nvPicPr>
        <xdr:cNvPr id="27" name="Imagen 26"/>
        <xdr:cNvPicPr>
          <a:picLocks noChangeAspect="1"/>
        </xdr:cNvPicPr>
      </xdr:nvPicPr>
      <xdr:blipFill rotWithShape="1">
        <a:blip xmlns:r="http://schemas.openxmlformats.org/officeDocument/2006/relationships" r:embed="rId16"/>
        <a:srcRect l="5189" t="14449" r="49555" b="16914"/>
        <a:stretch/>
      </xdr:blipFill>
      <xdr:spPr>
        <a:xfrm>
          <a:off x="13877925" y="44462701"/>
          <a:ext cx="1495425" cy="723900"/>
        </a:xfrm>
        <a:prstGeom prst="rect">
          <a:avLst/>
        </a:prstGeom>
      </xdr:spPr>
    </xdr:pic>
    <xdr:clientData/>
  </xdr:twoCellAnchor>
  <xdr:twoCellAnchor editAs="oneCell">
    <xdr:from>
      <xdr:col>9</xdr:col>
      <xdr:colOff>133350</xdr:colOff>
      <xdr:row>35</xdr:row>
      <xdr:rowOff>384810</xdr:rowOff>
    </xdr:from>
    <xdr:to>
      <xdr:col>9</xdr:col>
      <xdr:colOff>1914525</xdr:colOff>
      <xdr:row>35</xdr:row>
      <xdr:rowOff>1000125</xdr:rowOff>
    </xdr:to>
    <xdr:pic>
      <xdr:nvPicPr>
        <xdr:cNvPr id="29" name="Imagen 28"/>
        <xdr:cNvPicPr>
          <a:picLocks noChangeAspect="1"/>
        </xdr:cNvPicPr>
      </xdr:nvPicPr>
      <xdr:blipFill rotWithShape="1">
        <a:blip xmlns:r="http://schemas.openxmlformats.org/officeDocument/2006/relationships" r:embed="rId17"/>
        <a:srcRect l="5619" t="15505" r="48016" b="16515"/>
        <a:stretch/>
      </xdr:blipFill>
      <xdr:spPr>
        <a:xfrm>
          <a:off x="13820775" y="45619035"/>
          <a:ext cx="1781175" cy="615315"/>
        </a:xfrm>
        <a:prstGeom prst="rect">
          <a:avLst/>
        </a:prstGeom>
      </xdr:spPr>
    </xdr:pic>
    <xdr:clientData/>
  </xdr:twoCellAnchor>
  <xdr:twoCellAnchor editAs="oneCell">
    <xdr:from>
      <xdr:col>10</xdr:col>
      <xdr:colOff>371473</xdr:colOff>
      <xdr:row>36</xdr:row>
      <xdr:rowOff>146050</xdr:rowOff>
    </xdr:from>
    <xdr:to>
      <xdr:col>10</xdr:col>
      <xdr:colOff>2047874</xdr:colOff>
      <xdr:row>36</xdr:row>
      <xdr:rowOff>1298575</xdr:rowOff>
    </xdr:to>
    <xdr:pic>
      <xdr:nvPicPr>
        <xdr:cNvPr id="30" name="Imagen 29"/>
        <xdr:cNvPicPr>
          <a:picLocks noChangeAspect="1"/>
        </xdr:cNvPicPr>
      </xdr:nvPicPr>
      <xdr:blipFill rotWithShape="1">
        <a:blip xmlns:r="http://schemas.openxmlformats.org/officeDocument/2006/relationships" r:embed="rId18"/>
        <a:srcRect l="6041" t="11160" r="45633" b="13822"/>
        <a:stretch/>
      </xdr:blipFill>
      <xdr:spPr>
        <a:xfrm>
          <a:off x="18934640" y="49464383"/>
          <a:ext cx="1676401" cy="1152525"/>
        </a:xfrm>
        <a:prstGeom prst="rect">
          <a:avLst/>
        </a:prstGeom>
      </xdr:spPr>
    </xdr:pic>
    <xdr:clientData/>
  </xdr:twoCellAnchor>
  <mc:AlternateContent xmlns:mc="http://schemas.openxmlformats.org/markup-compatibility/2006">
    <mc:Choice xmlns:a14="http://schemas.microsoft.com/office/drawing/2010/main" Requires="a14">
      <xdr:twoCellAnchor>
        <xdr:from>
          <xdr:col>9</xdr:col>
          <xdr:colOff>114300</xdr:colOff>
          <xdr:row>38</xdr:row>
          <xdr:rowOff>247650</xdr:rowOff>
        </xdr:from>
        <xdr:to>
          <xdr:col>9</xdr:col>
          <xdr:colOff>4248150</xdr:colOff>
          <xdr:row>38</xdr:row>
          <xdr:rowOff>1514475</xdr:rowOff>
        </xdr:to>
        <xdr:sp macro="" textlink="">
          <xdr:nvSpPr>
            <xdr:cNvPr id="2108" name="Object 60" hidden="1">
              <a:extLst>
                <a:ext uri="{63B3BB69-23CF-44E3-9099-C40C66FF867C}">
                  <a14:compatExt spid="_x0000_s2108"/>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390525</xdr:colOff>
          <xdr:row>39</xdr:row>
          <xdr:rowOff>266700</xdr:rowOff>
        </xdr:from>
        <xdr:to>
          <xdr:col>9</xdr:col>
          <xdr:colOff>3209925</xdr:colOff>
          <xdr:row>39</xdr:row>
          <xdr:rowOff>2333625</xdr:rowOff>
        </xdr:to>
        <xdr:sp macro="" textlink="">
          <xdr:nvSpPr>
            <xdr:cNvPr id="2110" name="Object 62" hidden="1">
              <a:extLst>
                <a:ext uri="{63B3BB69-23CF-44E3-9099-C40C66FF867C}">
                  <a14:compatExt spid="_x0000_s211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209983</xdr:colOff>
      <xdr:row>41</xdr:row>
      <xdr:rowOff>304800</xdr:rowOff>
    </xdr:from>
    <xdr:to>
      <xdr:col>9</xdr:col>
      <xdr:colOff>4430188</xdr:colOff>
      <xdr:row>41</xdr:row>
      <xdr:rowOff>3452812</xdr:rowOff>
    </xdr:to>
    <xdr:pic>
      <xdr:nvPicPr>
        <xdr:cNvPr id="2049" name="Imagen 2048"/>
        <xdr:cNvPicPr>
          <a:picLocks noChangeAspect="1"/>
        </xdr:cNvPicPr>
      </xdr:nvPicPr>
      <xdr:blipFill>
        <a:blip xmlns:r="http://schemas.openxmlformats.org/officeDocument/2006/relationships" r:embed="rId19"/>
        <a:stretch>
          <a:fillRect/>
        </a:stretch>
      </xdr:blipFill>
      <xdr:spPr>
        <a:xfrm>
          <a:off x="13878358" y="56585644"/>
          <a:ext cx="4220205" cy="3148012"/>
        </a:xfrm>
        <a:prstGeom prst="rect">
          <a:avLst/>
        </a:prstGeom>
      </xdr:spPr>
    </xdr:pic>
    <xdr:clientData/>
  </xdr:twoCellAnchor>
  <xdr:twoCellAnchor editAs="oneCell">
    <xdr:from>
      <xdr:col>9</xdr:col>
      <xdr:colOff>910261</xdr:colOff>
      <xdr:row>42</xdr:row>
      <xdr:rowOff>261937</xdr:rowOff>
    </xdr:from>
    <xdr:to>
      <xdr:col>9</xdr:col>
      <xdr:colOff>2446929</xdr:colOff>
      <xdr:row>42</xdr:row>
      <xdr:rowOff>2724633</xdr:rowOff>
    </xdr:to>
    <xdr:pic>
      <xdr:nvPicPr>
        <xdr:cNvPr id="2051" name="Imagen 2050"/>
        <xdr:cNvPicPr>
          <a:picLocks noChangeAspect="1"/>
        </xdr:cNvPicPr>
      </xdr:nvPicPr>
      <xdr:blipFill>
        <a:blip xmlns:r="http://schemas.openxmlformats.org/officeDocument/2006/relationships" r:embed="rId20"/>
        <a:stretch>
          <a:fillRect/>
        </a:stretch>
      </xdr:blipFill>
      <xdr:spPr>
        <a:xfrm>
          <a:off x="14578636" y="60114656"/>
          <a:ext cx="1536668" cy="2462696"/>
        </a:xfrm>
        <a:prstGeom prst="rect">
          <a:avLst/>
        </a:prstGeom>
      </xdr:spPr>
    </xdr:pic>
    <xdr:clientData/>
  </xdr:twoCellAnchor>
  <xdr:twoCellAnchor editAs="oneCell">
    <xdr:from>
      <xdr:col>10</xdr:col>
      <xdr:colOff>116415</xdr:colOff>
      <xdr:row>14</xdr:row>
      <xdr:rowOff>232834</xdr:rowOff>
    </xdr:from>
    <xdr:to>
      <xdr:col>10</xdr:col>
      <xdr:colOff>2981783</xdr:colOff>
      <xdr:row>14</xdr:row>
      <xdr:rowOff>1378981</xdr:rowOff>
    </xdr:to>
    <xdr:pic>
      <xdr:nvPicPr>
        <xdr:cNvPr id="3" name="Imagen 2"/>
        <xdr:cNvPicPr>
          <a:picLocks noChangeAspect="1"/>
        </xdr:cNvPicPr>
      </xdr:nvPicPr>
      <xdr:blipFill>
        <a:blip xmlns:r="http://schemas.openxmlformats.org/officeDocument/2006/relationships" r:embed="rId21"/>
        <a:stretch>
          <a:fillRect/>
        </a:stretch>
      </xdr:blipFill>
      <xdr:spPr>
        <a:xfrm>
          <a:off x="18679582" y="10530417"/>
          <a:ext cx="2865368" cy="1146147"/>
        </a:xfrm>
        <a:prstGeom prst="rect">
          <a:avLst/>
        </a:prstGeom>
      </xdr:spPr>
    </xdr:pic>
    <xdr:clientData/>
  </xdr:twoCellAnchor>
  <xdr:twoCellAnchor editAs="oneCell">
    <xdr:from>
      <xdr:col>9</xdr:col>
      <xdr:colOff>179917</xdr:colOff>
      <xdr:row>14</xdr:row>
      <xdr:rowOff>84667</xdr:rowOff>
    </xdr:from>
    <xdr:to>
      <xdr:col>9</xdr:col>
      <xdr:colOff>4360334</xdr:colOff>
      <xdr:row>14</xdr:row>
      <xdr:rowOff>1397000</xdr:rowOff>
    </xdr:to>
    <xdr:pic>
      <xdr:nvPicPr>
        <xdr:cNvPr id="41" name="Imagen 40"/>
        <xdr:cNvPicPr/>
      </xdr:nvPicPr>
      <xdr:blipFill rotWithShape="1">
        <a:blip xmlns:r="http://schemas.openxmlformats.org/officeDocument/2006/relationships" r:embed="rId22"/>
        <a:srcRect l="30380" t="29583" r="26680" b="46569"/>
        <a:stretch/>
      </xdr:blipFill>
      <xdr:spPr bwMode="auto">
        <a:xfrm>
          <a:off x="13874750" y="10382250"/>
          <a:ext cx="4180417" cy="1312333"/>
        </a:xfrm>
        <a:prstGeom prst="rect">
          <a:avLst/>
        </a:prstGeom>
        <a:ln>
          <a:noFill/>
        </a:ln>
        <a:extLst>
          <a:ext uri="{53640926-AAD7-44D8-BBD7-CCE9431645EC}">
            <a14:shadowObscured xmlns:a14="http://schemas.microsoft.com/office/drawing/2010/main"/>
          </a:ext>
        </a:extLst>
      </xdr:spPr>
    </xdr:pic>
    <xdr:clientData/>
  </xdr:twoCellAnchor>
  <xdr:twoCellAnchor>
    <xdr:from>
      <xdr:col>9</xdr:col>
      <xdr:colOff>740832</xdr:colOff>
      <xdr:row>21</xdr:row>
      <xdr:rowOff>306917</xdr:rowOff>
    </xdr:from>
    <xdr:to>
      <xdr:col>9</xdr:col>
      <xdr:colOff>3936999</xdr:colOff>
      <xdr:row>21</xdr:row>
      <xdr:rowOff>2540000</xdr:rowOff>
    </xdr:to>
    <xdr:grpSp>
      <xdr:nvGrpSpPr>
        <xdr:cNvPr id="42" name="Grupo 41"/>
        <xdr:cNvGrpSpPr/>
      </xdr:nvGrpSpPr>
      <xdr:grpSpPr>
        <a:xfrm>
          <a:off x="14435665" y="22002750"/>
          <a:ext cx="3196167" cy="2233083"/>
          <a:chOff x="0" y="0"/>
          <a:chExt cx="2695575" cy="2117725"/>
        </a:xfrm>
      </xdr:grpSpPr>
      <xdr:pic>
        <xdr:nvPicPr>
          <xdr:cNvPr id="43" name="Imagen 42"/>
          <xdr:cNvPicPr>
            <a:picLocks noChangeAspect="1"/>
          </xdr:cNvPicPr>
        </xdr:nvPicPr>
        <xdr:blipFill rotWithShape="1">
          <a:blip xmlns:r="http://schemas.openxmlformats.org/officeDocument/2006/relationships" r:embed="rId23">
            <a:extLst>
              <a:ext uri="{28A0092B-C50C-407E-A947-70E740481C1C}">
                <a14:useLocalDpi xmlns:a14="http://schemas.microsoft.com/office/drawing/2010/main" val="0"/>
              </a:ext>
            </a:extLst>
          </a:blip>
          <a:srcRect l="40509" t="33159" r="16780" b="7155"/>
          <a:stretch/>
        </xdr:blipFill>
        <xdr:spPr bwMode="auto">
          <a:xfrm>
            <a:off x="0" y="0"/>
            <a:ext cx="2695575" cy="2117725"/>
          </a:xfrm>
          <a:prstGeom prst="rect">
            <a:avLst/>
          </a:prstGeom>
          <a:ln>
            <a:noFill/>
          </a:ln>
          <a:extLst>
            <a:ext uri="{53640926-AAD7-44D8-BBD7-CCE9431645EC}">
              <a14:shadowObscured xmlns:a14="http://schemas.microsoft.com/office/drawing/2010/main"/>
            </a:ext>
          </a:extLst>
        </xdr:spPr>
      </xdr:pic>
      <xdr:pic>
        <xdr:nvPicPr>
          <xdr:cNvPr id="44" name="Imagen 43"/>
          <xdr:cNvPicPr>
            <a:picLocks noChangeAspect="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l="38018" t="51318" r="42634" b="20306"/>
          <a:stretch/>
        </xdr:blipFill>
        <xdr:spPr bwMode="auto">
          <a:xfrm>
            <a:off x="733425" y="228600"/>
            <a:ext cx="1301750" cy="1073150"/>
          </a:xfrm>
          <a:prstGeom prst="roundRect">
            <a:avLst>
              <a:gd name="adj" fmla="val 16667"/>
            </a:avLst>
          </a:prstGeom>
          <a:ln>
            <a:noFill/>
          </a:ln>
          <a:effectLst>
            <a:outerShdw blurRad="76200" dist="38100" dir="7800000" algn="tl" rotWithShape="0">
              <a:srgbClr val="000000">
                <a:alpha val="40000"/>
              </a:srgbClr>
            </a:outerShdw>
          </a:effectLst>
          <a:scene3d>
            <a:camera prst="orthographicFront"/>
            <a:lightRig rig="contrasting" dir="t">
              <a:rot lat="0" lon="0" rev="4200000"/>
            </a:lightRig>
          </a:scene3d>
          <a:sp3d prstMaterial="plastic">
            <a:bevelT w="381000" h="114300" prst="relaxedInset"/>
            <a:contourClr>
              <a:srgbClr val="969696"/>
            </a:contourClr>
          </a:sp3d>
          <a:extLst>
            <a:ext uri="{53640926-AAD7-44D8-BBD7-CCE9431645EC}">
              <a14:shadowObscured xmlns:a14="http://schemas.microsoft.com/office/drawing/2010/main"/>
            </a:ext>
          </a:extLst>
        </xdr:spPr>
      </xdr:pic>
    </xdr:grpSp>
    <xdr:clientData/>
  </xdr:twoCellAnchor>
  <xdr:twoCellAnchor editAs="oneCell">
    <xdr:from>
      <xdr:col>9</xdr:col>
      <xdr:colOff>275165</xdr:colOff>
      <xdr:row>24</xdr:row>
      <xdr:rowOff>0</xdr:rowOff>
    </xdr:from>
    <xdr:to>
      <xdr:col>9</xdr:col>
      <xdr:colOff>3767666</xdr:colOff>
      <xdr:row>24</xdr:row>
      <xdr:rowOff>2518833</xdr:rowOff>
    </xdr:to>
    <xdr:pic>
      <xdr:nvPicPr>
        <xdr:cNvPr id="45" name="Imagen 44"/>
        <xdr:cNvPicPr/>
      </xdr:nvPicPr>
      <xdr:blipFill rotWithShape="1">
        <a:blip xmlns:r="http://schemas.openxmlformats.org/officeDocument/2006/relationships" r:embed="rId25"/>
        <a:srcRect l="42712" t="38284" r="30848" b="25241"/>
        <a:stretch/>
      </xdr:blipFill>
      <xdr:spPr bwMode="auto">
        <a:xfrm>
          <a:off x="13969998" y="26955750"/>
          <a:ext cx="3492501" cy="251883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148166</xdr:colOff>
      <xdr:row>36</xdr:row>
      <xdr:rowOff>105833</xdr:rowOff>
    </xdr:from>
    <xdr:to>
      <xdr:col>9</xdr:col>
      <xdr:colOff>4734136</xdr:colOff>
      <xdr:row>36</xdr:row>
      <xdr:rowOff>2423584</xdr:rowOff>
    </xdr:to>
    <xdr:pic>
      <xdr:nvPicPr>
        <xdr:cNvPr id="46" name="Imagen 45"/>
        <xdr:cNvPicPr/>
      </xdr:nvPicPr>
      <xdr:blipFill rotWithShape="1">
        <a:blip xmlns:r="http://schemas.openxmlformats.org/officeDocument/2006/relationships" r:embed="rId26"/>
        <a:srcRect l="12323" t="33413" r="13535" b="15928"/>
        <a:stretch/>
      </xdr:blipFill>
      <xdr:spPr bwMode="auto">
        <a:xfrm>
          <a:off x="13842999" y="49424166"/>
          <a:ext cx="4585970" cy="231775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486833</xdr:colOff>
      <xdr:row>37</xdr:row>
      <xdr:rowOff>42333</xdr:rowOff>
    </xdr:from>
    <xdr:to>
      <xdr:col>10</xdr:col>
      <xdr:colOff>3651250</xdr:colOff>
      <xdr:row>37</xdr:row>
      <xdr:rowOff>963083</xdr:rowOff>
    </xdr:to>
    <xdr:pic>
      <xdr:nvPicPr>
        <xdr:cNvPr id="47" name="Imagen 46"/>
        <xdr:cNvPicPr/>
      </xdr:nvPicPr>
      <xdr:blipFill rotWithShape="1">
        <a:blip xmlns:r="http://schemas.openxmlformats.org/officeDocument/2006/relationships" r:embed="rId27"/>
        <a:srcRect l="29362" t="42564" r="53496" b="47776"/>
        <a:stretch/>
      </xdr:blipFill>
      <xdr:spPr bwMode="auto">
        <a:xfrm>
          <a:off x="19050000" y="52133500"/>
          <a:ext cx="3164417" cy="9207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402167</xdr:colOff>
      <xdr:row>37</xdr:row>
      <xdr:rowOff>285750</xdr:rowOff>
    </xdr:from>
    <xdr:to>
      <xdr:col>9</xdr:col>
      <xdr:colOff>4225502</xdr:colOff>
      <xdr:row>37</xdr:row>
      <xdr:rowOff>1390650</xdr:rowOff>
    </xdr:to>
    <xdr:pic>
      <xdr:nvPicPr>
        <xdr:cNvPr id="48" name="Imagen 47"/>
        <xdr:cNvPicPr/>
      </xdr:nvPicPr>
      <xdr:blipFill rotWithShape="1">
        <a:blip xmlns:r="http://schemas.openxmlformats.org/officeDocument/2006/relationships" r:embed="rId28"/>
        <a:srcRect l="24280" t="35416" r="24490" b="46876"/>
        <a:stretch/>
      </xdr:blipFill>
      <xdr:spPr bwMode="auto">
        <a:xfrm>
          <a:off x="14097000" y="52376917"/>
          <a:ext cx="3823335" cy="11049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0</xdr:colOff>
      <xdr:row>40</xdr:row>
      <xdr:rowOff>0</xdr:rowOff>
    </xdr:from>
    <xdr:to>
      <xdr:col>9</xdr:col>
      <xdr:colOff>4603115</xdr:colOff>
      <xdr:row>40</xdr:row>
      <xdr:rowOff>2905125</xdr:rowOff>
    </xdr:to>
    <xdr:pic>
      <xdr:nvPicPr>
        <xdr:cNvPr id="49" name="Imagen 48"/>
        <xdr:cNvPicPr/>
      </xdr:nvPicPr>
      <xdr:blipFill rotWithShape="1">
        <a:blip xmlns:r="http://schemas.openxmlformats.org/officeDocument/2006/relationships" r:embed="rId29"/>
        <a:srcRect l="27495" t="47696" r="37542" b="13061"/>
        <a:stretch/>
      </xdr:blipFill>
      <xdr:spPr bwMode="auto">
        <a:xfrm>
          <a:off x="13694833" y="57562750"/>
          <a:ext cx="4603115" cy="29051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412749</xdr:colOff>
      <xdr:row>40</xdr:row>
      <xdr:rowOff>10583</xdr:rowOff>
    </xdr:from>
    <xdr:to>
      <xdr:col>10</xdr:col>
      <xdr:colOff>3640666</xdr:colOff>
      <xdr:row>40</xdr:row>
      <xdr:rowOff>1905000</xdr:rowOff>
    </xdr:to>
    <xdr:pic>
      <xdr:nvPicPr>
        <xdr:cNvPr id="50" name="Imagen 49"/>
        <xdr:cNvPicPr/>
      </xdr:nvPicPr>
      <xdr:blipFill rotWithShape="1">
        <a:blip xmlns:r="http://schemas.openxmlformats.org/officeDocument/2006/relationships" r:embed="rId30"/>
        <a:srcRect l="26477" t="40149" r="42974" b="39022"/>
        <a:stretch/>
      </xdr:blipFill>
      <xdr:spPr bwMode="auto">
        <a:xfrm>
          <a:off x="18975916" y="57573333"/>
          <a:ext cx="3227917" cy="189441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359832</xdr:colOff>
      <xdr:row>33</xdr:row>
      <xdr:rowOff>31749</xdr:rowOff>
    </xdr:from>
    <xdr:to>
      <xdr:col>9</xdr:col>
      <xdr:colOff>3534833</xdr:colOff>
      <xdr:row>33</xdr:row>
      <xdr:rowOff>2180166</xdr:rowOff>
    </xdr:to>
    <xdr:pic>
      <xdr:nvPicPr>
        <xdr:cNvPr id="52" name="Imagen 51"/>
        <xdr:cNvPicPr/>
      </xdr:nvPicPr>
      <xdr:blipFill rotWithShape="1">
        <a:blip xmlns:r="http://schemas.openxmlformats.org/officeDocument/2006/relationships" r:embed="rId31"/>
        <a:srcRect l="27495" t="29885" r="23286" b="11552"/>
        <a:stretch/>
      </xdr:blipFill>
      <xdr:spPr bwMode="auto">
        <a:xfrm>
          <a:off x="14054665" y="44143082"/>
          <a:ext cx="3175001" cy="2148417"/>
        </a:xfrm>
        <a:prstGeom prst="rect">
          <a:avLst/>
        </a:prstGeom>
        <a:ln>
          <a:noFill/>
        </a:ln>
        <a:extLst>
          <a:ext uri="{53640926-AAD7-44D8-BBD7-CCE9431645EC}">
            <a14:shadowObscured xmlns:a14="http://schemas.microsoft.com/office/drawing/2010/main"/>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oleObject" Target="../embeddings/oleObject3.bin"/><Relationship Id="rId13" Type="http://schemas.openxmlformats.org/officeDocument/2006/relationships/image" Target="../media/image5.png"/><Relationship Id="rId18" Type="http://schemas.openxmlformats.org/officeDocument/2006/relationships/oleObject" Target="../embeddings/oleObject8.bin"/><Relationship Id="rId26" Type="http://schemas.openxmlformats.org/officeDocument/2006/relationships/oleObject" Target="../embeddings/oleObject12.bin"/><Relationship Id="rId3" Type="http://schemas.openxmlformats.org/officeDocument/2006/relationships/vmlDrawing" Target="../drawings/vmlDrawing1.vml"/><Relationship Id="rId21" Type="http://schemas.openxmlformats.org/officeDocument/2006/relationships/image" Target="../media/image9.png"/><Relationship Id="rId7" Type="http://schemas.openxmlformats.org/officeDocument/2006/relationships/image" Target="../media/image2.png"/><Relationship Id="rId12" Type="http://schemas.openxmlformats.org/officeDocument/2006/relationships/oleObject" Target="../embeddings/oleObject5.bin"/><Relationship Id="rId17" Type="http://schemas.openxmlformats.org/officeDocument/2006/relationships/image" Target="../media/image7.png"/><Relationship Id="rId25" Type="http://schemas.openxmlformats.org/officeDocument/2006/relationships/image" Target="../media/image11.png"/><Relationship Id="rId2" Type="http://schemas.openxmlformats.org/officeDocument/2006/relationships/drawing" Target="../drawings/drawing1.xml"/><Relationship Id="rId16" Type="http://schemas.openxmlformats.org/officeDocument/2006/relationships/oleObject" Target="../embeddings/oleObject7.bin"/><Relationship Id="rId20" Type="http://schemas.openxmlformats.org/officeDocument/2006/relationships/oleObject" Target="../embeddings/oleObject9.bin"/><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1" Type="http://schemas.openxmlformats.org/officeDocument/2006/relationships/image" Target="../media/image4.png"/><Relationship Id="rId24" Type="http://schemas.openxmlformats.org/officeDocument/2006/relationships/oleObject" Target="../embeddings/oleObject11.bin"/><Relationship Id="rId5" Type="http://schemas.openxmlformats.org/officeDocument/2006/relationships/image" Target="../media/image1.png"/><Relationship Id="rId15" Type="http://schemas.openxmlformats.org/officeDocument/2006/relationships/image" Target="../media/image6.png"/><Relationship Id="rId23" Type="http://schemas.openxmlformats.org/officeDocument/2006/relationships/image" Target="../media/image10.png"/><Relationship Id="rId10" Type="http://schemas.openxmlformats.org/officeDocument/2006/relationships/oleObject" Target="../embeddings/oleObject4.bin"/><Relationship Id="rId19" Type="http://schemas.openxmlformats.org/officeDocument/2006/relationships/image" Target="../media/image8.png"/><Relationship Id="rId4" Type="http://schemas.openxmlformats.org/officeDocument/2006/relationships/oleObject" Target="../embeddings/oleObject1.bin"/><Relationship Id="rId9" Type="http://schemas.openxmlformats.org/officeDocument/2006/relationships/image" Target="../media/image3.png"/><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2.png"/></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108"/>
  <sheetViews>
    <sheetView showGridLines="0" tabSelected="1" topLeftCell="F1" zoomScale="90" zoomScaleNormal="90" zoomScalePageLayoutView="140" workbookViewId="0">
      <pane ySplit="9" topLeftCell="A44" activePane="bottomLeft" state="frozen"/>
      <selection pane="bottomLeft" activeCell="H45" sqref="H45"/>
    </sheetView>
  </sheetViews>
  <sheetFormatPr baseColWidth="10" defaultColWidth="10.875" defaultRowHeight="13.5" x14ac:dyDescent="0.25"/>
  <cols>
    <col min="1" max="1" width="7.87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63.875" style="17" customWidth="1"/>
    <col min="11" max="11" width="56.75" style="17" customWidth="1"/>
    <col min="12" max="12" width="20.375" style="2" customWidth="1"/>
    <col min="13" max="13" width="14.5" style="2" customWidth="1"/>
    <col min="14" max="16384" width="10.875" style="2"/>
  </cols>
  <sheetData>
    <row r="1" spans="1:16" ht="16.5" thickBot="1" x14ac:dyDescent="0.3">
      <c r="A1" s="1"/>
      <c r="B1" s="1"/>
      <c r="C1" s="1"/>
      <c r="D1" s="1"/>
      <c r="F1" s="1"/>
      <c r="G1" s="1"/>
      <c r="H1" s="42"/>
      <c r="I1" s="42"/>
      <c r="J1" s="16"/>
      <c r="K1" s="16"/>
    </row>
    <row r="2" spans="1:16" ht="15.75" x14ac:dyDescent="0.25">
      <c r="A2" s="1"/>
      <c r="B2" s="3" t="s">
        <v>129</v>
      </c>
      <c r="C2" s="101" t="s">
        <v>22</v>
      </c>
      <c r="D2" s="102"/>
      <c r="F2" s="94" t="s">
        <v>0</v>
      </c>
      <c r="G2" s="95"/>
      <c r="H2" s="42"/>
      <c r="I2" s="42"/>
      <c r="J2" s="16"/>
    </row>
    <row r="3" spans="1:16" ht="15.75" x14ac:dyDescent="0.25">
      <c r="A3" s="1"/>
      <c r="B3" s="4" t="s">
        <v>8</v>
      </c>
      <c r="C3" s="103">
        <v>11</v>
      </c>
      <c r="D3" s="104"/>
      <c r="F3" s="96"/>
      <c r="G3" s="97"/>
      <c r="H3" s="42"/>
      <c r="I3" s="42"/>
      <c r="J3" s="16"/>
    </row>
    <row r="4" spans="1:16" ht="16.5" x14ac:dyDescent="0.3">
      <c r="A4" s="1"/>
      <c r="B4" s="4" t="s">
        <v>54</v>
      </c>
      <c r="C4" s="105" t="s">
        <v>145</v>
      </c>
      <c r="D4" s="106"/>
      <c r="E4" s="5"/>
      <c r="F4" s="41" t="s">
        <v>55</v>
      </c>
      <c r="G4" s="40" t="s">
        <v>147</v>
      </c>
      <c r="H4" s="42"/>
      <c r="I4" s="42"/>
      <c r="J4"/>
      <c r="K4" s="16"/>
    </row>
    <row r="5" spans="1:16" ht="18.75" thickBot="1" x14ac:dyDescent="0.3">
      <c r="A5" s="1"/>
      <c r="B5" s="6" t="s">
        <v>1</v>
      </c>
      <c r="C5" s="107" t="s">
        <v>146</v>
      </c>
      <c r="D5" s="108"/>
      <c r="E5" s="5"/>
      <c r="F5" s="39" t="str">
        <f>IF(G4="Recurso","Motor del recurso","")</f>
        <v/>
      </c>
      <c r="G5" s="39"/>
      <c r="H5" s="42"/>
      <c r="I5" s="63"/>
      <c r="J5" s="90"/>
      <c r="K5" s="16"/>
    </row>
    <row r="6" spans="1:16" ht="16.5" thickBot="1" x14ac:dyDescent="0.3">
      <c r="A6" s="1"/>
      <c r="B6" s="1"/>
      <c r="C6" s="1"/>
      <c r="D6" s="1"/>
      <c r="E6" s="7"/>
      <c r="F6" s="1"/>
      <c r="G6" s="1"/>
      <c r="H6" s="42"/>
      <c r="I6" s="42"/>
      <c r="J6"/>
      <c r="K6" s="16"/>
    </row>
    <row r="7" spans="1:16" ht="15" customHeight="1" x14ac:dyDescent="0.25">
      <c r="A7" s="1"/>
      <c r="B7" s="26" t="s">
        <v>40</v>
      </c>
      <c r="C7" s="8" t="s">
        <v>148</v>
      </c>
      <c r="D7" s="25" t="s">
        <v>39</v>
      </c>
      <c r="F7" s="1"/>
      <c r="G7" s="1"/>
      <c r="H7" s="1"/>
      <c r="I7" s="1"/>
      <c r="J7" s="16"/>
      <c r="K7" s="16"/>
    </row>
    <row r="8" spans="1:16" s="9" customFormat="1" ht="16.5" thickBot="1" x14ac:dyDescent="0.3">
      <c r="A8" s="10"/>
      <c r="B8" s="10"/>
      <c r="C8" s="10"/>
      <c r="D8" s="11"/>
      <c r="E8" s="11"/>
      <c r="F8" s="98" t="s">
        <v>62</v>
      </c>
      <c r="G8" s="99"/>
      <c r="H8" s="99"/>
      <c r="I8" s="100"/>
      <c r="J8" s="18"/>
      <c r="K8" s="12"/>
      <c r="L8" s="2"/>
      <c r="M8" s="2"/>
      <c r="N8" s="2"/>
      <c r="O8" s="2"/>
      <c r="P8" s="2"/>
    </row>
    <row r="9" spans="1:16" ht="26.25" thickBot="1" x14ac:dyDescent="0.3">
      <c r="A9" s="23" t="s">
        <v>2</v>
      </c>
      <c r="B9" s="20" t="s">
        <v>9</v>
      </c>
      <c r="C9" s="19" t="s">
        <v>3</v>
      </c>
      <c r="D9" s="19" t="s">
        <v>4</v>
      </c>
      <c r="E9" s="19" t="s">
        <v>5</v>
      </c>
      <c r="F9" s="62" t="s">
        <v>61</v>
      </c>
      <c r="G9" s="62" t="s">
        <v>59</v>
      </c>
      <c r="H9" s="62" t="s">
        <v>60</v>
      </c>
      <c r="I9" s="62" t="s">
        <v>121</v>
      </c>
      <c r="J9" s="20" t="s">
        <v>6</v>
      </c>
      <c r="K9" s="21" t="s">
        <v>7</v>
      </c>
    </row>
    <row r="10" spans="1:16" s="12" customFormat="1" ht="114.75" customHeight="1" x14ac:dyDescent="0.25">
      <c r="A10" s="73" t="s">
        <v>142</v>
      </c>
      <c r="B10" s="92" t="s">
        <v>149</v>
      </c>
      <c r="C10" s="66" t="str">
        <f>IF(OR(B10&lt;&gt;"",J10&lt;&gt;""),IF($G$4="Recurso",CONCATENATE($G$4," ",$G$5),$G$4),"")</f>
        <v>Cuaderno de Estudio</v>
      </c>
      <c r="D10" s="70" t="s">
        <v>150</v>
      </c>
      <c r="E10" s="70" t="s">
        <v>151</v>
      </c>
      <c r="F10" s="70" t="str">
        <f>IF(OR(B10&lt;&gt;"",J10&lt;&gt;""),CONCATENATE($C$7,"_",$A10,IF($G$4="Cuaderno de Estudio","_small",CONCATENATE(IF(I10="","","n"),IF(LEFT($G$5,1)="F",".jpg",".png")))),"")</f>
        <v>CN_11_09_CO_IMG01_small</v>
      </c>
      <c r="G10" s="70" t="str">
        <f>IF(F10&lt;&gt;"",IF($G$4="Recurso",IF(LEFT($G$5,1)="M",VLOOKUP($G$5,'Definición técnica de imagenes'!$A$3:$G$17,5,FALSE),IF($G$5="F1",'Definición técnica de imagenes'!$E$15,'Definición técnica de imagenes'!$F$13)),'Definición técnica de imagenes'!$E$16),"")</f>
        <v>526 x 370 px</v>
      </c>
      <c r="H10" s="70" t="str">
        <f>IF(AND(I10&lt;&gt;"",I10&lt;&gt;0),IF(OR(B10&lt;&gt;"",J10&lt;&gt;""),CONCATENATE($C$7,"_",$A10,IF($G$4="Cuaderno de Estudio","_zoom",CONCATENATE("a",IF(LEFT($G$5,1)="F",".jpg",".png")))),""),"")</f>
        <v>CN_11_09_CO_IMG01_zoom</v>
      </c>
      <c r="I10" s="70" t="str">
        <f>IF(OR(B10&lt;&gt;"",J10&lt;&gt;""),IF($G$4="Recurso",IF(LEFT($G$5,1)="M",IF(VLOOKUP($G$5,'Definición técnica de imagenes'!$A$3:$G$17,6,FALSE)=0,"",VLOOKUP($G$5,'Definición técnica de imagenes'!$A$3:$G$17,6,FALSE)),IF($G$5="F1","","")),'Definición técnica de imagenes'!$F$16),"")</f>
        <v>800 x 600 px</v>
      </c>
      <c r="J10" s="84" t="s">
        <v>194</v>
      </c>
      <c r="K10" s="67"/>
    </row>
    <row r="11" spans="1:16" s="12" customFormat="1" ht="123" x14ac:dyDescent="0.25">
      <c r="A11" s="73" t="s">
        <v>211</v>
      </c>
      <c r="B11" s="71" t="s">
        <v>197</v>
      </c>
      <c r="C11" s="66" t="s">
        <v>147</v>
      </c>
      <c r="D11" s="70" t="s">
        <v>152</v>
      </c>
      <c r="E11" s="70" t="s">
        <v>161</v>
      </c>
      <c r="F11" s="70" t="str">
        <f t="shared" ref="F11:F74" si="0">IF(OR(B11&lt;&gt;"",J11&lt;&gt;""),CONCATENATE($C$7,"_",$A11,IF($G$4="Cuaderno de Estudio","_small",CONCATENATE(IF(I11="","","n"),IF(LEFT($G$5,1)="F",".jpg",".png")))),"")</f>
        <v>CN_11_09_CO_IMG02_small</v>
      </c>
      <c r="G11" s="70" t="str">
        <f>IF(F11&lt;&gt;"",IF($G$4="Recurso",IF(LEFT($G$5,1)="M",VLOOKUP($G$5,'Definición técnica de imagenes'!$A$3:$G$17,5,FALSE),IF($G$5="F1",'Definición técnica de imagenes'!$E$15,'Definición técnica de imagenes'!$F$13)),'Definición técnica de imagenes'!$E$16),"")</f>
        <v>526 x 370 px</v>
      </c>
      <c r="H11" s="70" t="str">
        <f t="shared" ref="H11:H74" si="1">IF(AND(I11&lt;&gt;"",I11&lt;&gt;0),IF(OR(B11&lt;&gt;"",J11&lt;&gt;""),CONCATENATE($C$7,"_",$A11,IF($G$4="Cuaderno de Estudio","_zoom",CONCATENATE("a",IF(LEFT($G$5,1)="F",".jpg",".png")))),""),"")</f>
        <v>CN_11_09_CO_IMG02_zoom</v>
      </c>
      <c r="I11" s="70" t="str">
        <f>IF(OR(B11&lt;&gt;"",J11&lt;&gt;""),IF($G$4="Recurso",IF(LEFT($G$5,1)="M",IF(VLOOKUP($G$5,'Definición técnica de imagenes'!$A$3:$G$17,6,FALSE)=0,"",VLOOKUP($G$5,'Definición técnica de imagenes'!$A$3:$G$17,6,FALSE)),IF($G$5="F1","","")),'Definición técnica de imagenes'!$F$16),"")</f>
        <v>800 x 600 px</v>
      </c>
      <c r="J11" s="85" t="s">
        <v>153</v>
      </c>
      <c r="K11" s="68" t="s">
        <v>166</v>
      </c>
    </row>
    <row r="12" spans="1:16" s="12" customFormat="1" ht="116.25" customHeight="1" x14ac:dyDescent="0.25">
      <c r="A12" s="73" t="s">
        <v>212</v>
      </c>
      <c r="B12" s="74" t="s">
        <v>197</v>
      </c>
      <c r="C12" s="66" t="s">
        <v>147</v>
      </c>
      <c r="D12" s="70" t="s">
        <v>152</v>
      </c>
      <c r="E12" s="70"/>
      <c r="F12" s="70" t="str">
        <f t="shared" si="0"/>
        <v>CN_11_09_CO_IMG03_small</v>
      </c>
      <c r="G12" s="70" t="str">
        <f>IF(F12&lt;&gt;"",IF($G$4="Recurso",IF(LEFT($G$5,1)="M",VLOOKUP($G$5,'Definición técnica de imagenes'!$A$3:$G$17,5,FALSE),IF($G$5="F1",'Definición técnica de imagenes'!$E$15,'Definición técnica de imagenes'!$F$13)),'Definición técnica de imagenes'!$E$16),"")</f>
        <v>526 x 370 px</v>
      </c>
      <c r="H12" s="70" t="str">
        <f t="shared" si="1"/>
        <v>CN_11_09_CO_IMG03_zoom</v>
      </c>
      <c r="I12" s="70" t="str">
        <f>IF(OR(B12&lt;&gt;"",J12&lt;&gt;""),IF($G$4="Recurso",IF(LEFT($G$5,1)="M",IF(VLOOKUP($G$5,'Definición técnica de imagenes'!$A$3:$G$17,6,FALSE)=0,"",VLOOKUP($G$5,'Definición técnica de imagenes'!$A$3:$G$17,6,FALSE)),IF($G$5="F1","","")),'Definición técnica de imagenes'!$F$16),"")</f>
        <v>800 x 600 px</v>
      </c>
      <c r="J12" s="86" t="s">
        <v>195</v>
      </c>
      <c r="K12" s="68" t="s">
        <v>196</v>
      </c>
    </row>
    <row r="13" spans="1:16" s="12" customFormat="1" ht="148.5" x14ac:dyDescent="0.25">
      <c r="A13" s="73" t="s">
        <v>213</v>
      </c>
      <c r="B13" s="71" t="s">
        <v>197</v>
      </c>
      <c r="C13" s="66" t="s">
        <v>147</v>
      </c>
      <c r="D13" s="70" t="s">
        <v>152</v>
      </c>
      <c r="E13" s="70"/>
      <c r="F13" s="70" t="str">
        <f t="shared" si="0"/>
        <v>CN_11_09_CO_IMG04_small</v>
      </c>
      <c r="G13" s="70" t="str">
        <f>IF(F13&lt;&gt;"",IF($G$4="Recurso",IF(LEFT($G$5,1)="M",VLOOKUP($G$5,'Definición técnica de imagenes'!$A$3:$G$17,5,FALSE),IF($G$5="F1",'Definición técnica de imagenes'!$E$15,'Definición técnica de imagenes'!$F$13)),'Definición técnica de imagenes'!$E$16),"")</f>
        <v>526 x 370 px</v>
      </c>
      <c r="H13" s="70" t="str">
        <f t="shared" si="1"/>
        <v>CN_11_09_CO_IMG04_zoom</v>
      </c>
      <c r="I13" s="70" t="str">
        <f>IF(OR(B13&lt;&gt;"",J13&lt;&gt;""),IF($G$4="Recurso",IF(LEFT($G$5,1)="M",IF(VLOOKUP($G$5,'Definición técnica de imagenes'!$A$3:$G$17,6,FALSE)=0,"",VLOOKUP($G$5,'Definición técnica de imagenes'!$A$3:$G$17,6,FALSE)),IF($G$5="F1","","")),'Definición técnica de imagenes'!$F$16),"")</f>
        <v>800 x 600 px</v>
      </c>
      <c r="J13" s="87" t="s">
        <v>154</v>
      </c>
      <c r="K13" s="68" t="s">
        <v>156</v>
      </c>
    </row>
    <row r="14" spans="1:16" s="12" customFormat="1" ht="148.5" x14ac:dyDescent="0.25">
      <c r="A14" s="73" t="s">
        <v>214</v>
      </c>
      <c r="B14" s="71" t="s">
        <v>197</v>
      </c>
      <c r="C14" s="66" t="s">
        <v>147</v>
      </c>
      <c r="D14" s="70" t="s">
        <v>152</v>
      </c>
      <c r="E14" s="70" t="s">
        <v>151</v>
      </c>
      <c r="F14" s="70" t="str">
        <f t="shared" si="0"/>
        <v>CN_11_09_CO_IMG05_small</v>
      </c>
      <c r="G14" s="70" t="str">
        <f>IF(F14&lt;&gt;"",IF($G$4="Recurso",IF(LEFT($G$5,1)="M",VLOOKUP($G$5,'Definición técnica de imagenes'!$A$3:$G$17,5,FALSE),IF($G$5="F1",'Definición técnica de imagenes'!$E$15,'Definición técnica de imagenes'!$F$13)),'Definición técnica de imagenes'!$E$16),"")</f>
        <v>526 x 370 px</v>
      </c>
      <c r="H14" s="70" t="str">
        <f t="shared" si="1"/>
        <v>CN_11_09_CO_IMG05_zoom</v>
      </c>
      <c r="I14" s="70" t="str">
        <f>IF(OR(B14&lt;&gt;"",J14&lt;&gt;""),IF($G$4="Recurso",IF(LEFT($G$5,1)="M",IF(VLOOKUP($G$5,'Definición técnica de imagenes'!$A$3:$G$17,6,FALSE)=0,"",VLOOKUP($G$5,'Definición técnica de imagenes'!$A$3:$G$17,6,FALSE)),IF($G$5="F1","","")),'Definición técnica de imagenes'!$F$16),"")</f>
        <v>800 x 600 px</v>
      </c>
      <c r="J14" s="87" t="s">
        <v>155</v>
      </c>
      <c r="K14" s="68" t="s">
        <v>157</v>
      </c>
    </row>
    <row r="15" spans="1:16" s="133" customFormat="1" ht="210" customHeight="1" x14ac:dyDescent="0.25">
      <c r="A15" s="127" t="s">
        <v>215</v>
      </c>
      <c r="B15" s="128" t="s">
        <v>197</v>
      </c>
      <c r="C15" s="129" t="s">
        <v>147</v>
      </c>
      <c r="D15" s="130" t="s">
        <v>152</v>
      </c>
      <c r="E15" s="130" t="s">
        <v>151</v>
      </c>
      <c r="F15" s="130" t="str">
        <f t="shared" si="0"/>
        <v>CN_11_09_CO_IMG06_small</v>
      </c>
      <c r="G15" s="130" t="str">
        <f>IF(F15&lt;&gt;"",IF($G$4="Recurso",IF(LEFT($G$5,1)="M",VLOOKUP($G$5,'Definición técnica de imagenes'!$A$3:$G$17,5,FALSE),IF($G$5="F1",'Definición técnica de imagenes'!$E$15,'Definición técnica de imagenes'!$F$13)),'Definición técnica de imagenes'!$E$16),"")</f>
        <v>526 x 370 px</v>
      </c>
      <c r="H15" s="130" t="str">
        <f t="shared" si="1"/>
        <v>CN_11_09_CO_IMG06_zoom</v>
      </c>
      <c r="I15" s="130" t="str">
        <f>IF(OR(B15&lt;&gt;"",J15&lt;&gt;""),IF($G$4="Recurso",IF(LEFT($G$5,1)="M",IF(VLOOKUP($G$5,'Definición técnica de imagenes'!$A$3:$G$17,6,FALSE)=0,"",VLOOKUP($G$5,'Definición técnica de imagenes'!$A$3:$G$17,6,FALSE)),IF($G$5="F1","","")),'Definición técnica de imagenes'!$F$16),"")</f>
        <v>800 x 600 px</v>
      </c>
      <c r="J15" s="131"/>
      <c r="K15" s="132" t="s">
        <v>242</v>
      </c>
    </row>
    <row r="16" spans="1:16" s="12" customFormat="1" ht="135" x14ac:dyDescent="0.25">
      <c r="A16" s="73" t="s">
        <v>216</v>
      </c>
      <c r="B16" s="71" t="s">
        <v>197</v>
      </c>
      <c r="C16" s="66" t="s">
        <v>147</v>
      </c>
      <c r="D16" s="70" t="s">
        <v>152</v>
      </c>
      <c r="E16" s="70"/>
      <c r="F16" s="70" t="str">
        <f t="shared" si="0"/>
        <v>CN_11_09_CO_IMG07_small</v>
      </c>
      <c r="G16" s="70" t="str">
        <f>IF(F16&lt;&gt;"",IF($G$4="Recurso",IF(LEFT($G$5,1)="M",VLOOKUP($G$5,'Definición técnica de imagenes'!$A$3:$G$17,5,FALSE),IF($G$5="F1",'Definición técnica de imagenes'!$E$15,'Definición técnica de imagenes'!$F$13)),'Definición técnica de imagenes'!$E$16),"")</f>
        <v>526 x 370 px</v>
      </c>
      <c r="H16" s="70" t="str">
        <f t="shared" si="1"/>
        <v>CN_11_09_CO_IMG07_zoom</v>
      </c>
      <c r="I16" s="70" t="str">
        <f>IF(OR(B16&lt;&gt;"",J16&lt;&gt;""),IF($G$4="Recurso",IF(LEFT($G$5,1)="M",IF(VLOOKUP($G$5,'Definición técnica de imagenes'!$A$3:$G$17,6,FALSE)=0,"",VLOOKUP($G$5,'Definición técnica de imagenes'!$A$3:$G$17,6,FALSE)),IF($G$5="F1","","")),'Definición técnica de imagenes'!$F$16),"")</f>
        <v>800 x 600 px</v>
      </c>
      <c r="J16" s="88" t="s">
        <v>158</v>
      </c>
      <c r="K16" s="69" t="s">
        <v>159</v>
      </c>
    </row>
    <row r="17" spans="1:11" s="12" customFormat="1" ht="116.25" customHeight="1" x14ac:dyDescent="0.25">
      <c r="A17" s="73" t="s">
        <v>217</v>
      </c>
      <c r="B17" s="75" t="s">
        <v>160</v>
      </c>
      <c r="C17" s="66" t="str">
        <f t="shared" ref="C17:C22" si="2">IF(OR(B17&lt;&gt;"",J17&lt;&gt;""),IF($G$4="Recurso",CONCATENATE($G$4," ",$G$5),$G$4),"")</f>
        <v>Cuaderno de Estudio</v>
      </c>
      <c r="D17" s="70" t="s">
        <v>150</v>
      </c>
      <c r="E17" s="70" t="s">
        <v>151</v>
      </c>
      <c r="F17" s="70" t="str">
        <f t="shared" si="0"/>
        <v>CN_11_09_CO_IMG08_small</v>
      </c>
      <c r="G17" s="70" t="str">
        <f>IF(F17&lt;&gt;"",IF($G$4="Recurso",IF(LEFT($G$5,1)="M",VLOOKUP($G$5,'Definición técnica de imagenes'!$A$3:$G$17,5,FALSE),IF($G$5="F1",'Definición técnica de imagenes'!$E$15,'Definición técnica de imagenes'!$F$13)),'Definición técnica de imagenes'!$E$16),"")</f>
        <v>526 x 370 px</v>
      </c>
      <c r="H17" s="70" t="str">
        <f t="shared" si="1"/>
        <v>CN_11_09_CO_IMG08_zoom</v>
      </c>
      <c r="I17" s="70" t="str">
        <f>IF(OR(B17&lt;&gt;"",J17&lt;&gt;""),IF($G$4="Recurso",IF(LEFT($G$5,1)="M",IF(VLOOKUP($G$5,'Definición técnica de imagenes'!$A$3:$G$17,6,FALSE)=0,"",VLOOKUP($G$5,'Definición técnica de imagenes'!$A$3:$G$17,6,FALSE)),IF($G$5="F1","","")),'Definición técnica de imagenes'!$F$16),"")</f>
        <v>800 x 600 px</v>
      </c>
      <c r="J17" s="88" t="s">
        <v>201</v>
      </c>
      <c r="K17" s="69"/>
    </row>
    <row r="18" spans="1:11" s="12" customFormat="1" ht="105.75" customHeight="1" x14ac:dyDescent="0.25">
      <c r="A18" s="73" t="s">
        <v>218</v>
      </c>
      <c r="B18" s="76" t="s">
        <v>162</v>
      </c>
      <c r="C18" s="66" t="str">
        <f t="shared" si="2"/>
        <v>Cuaderno de Estudio</v>
      </c>
      <c r="D18" s="70" t="s">
        <v>150</v>
      </c>
      <c r="E18" s="70" t="s">
        <v>161</v>
      </c>
      <c r="F18" s="70" t="str">
        <f t="shared" si="0"/>
        <v>CN_11_09_CO_IMG09_small</v>
      </c>
      <c r="G18" s="70" t="str">
        <f>IF(F18&lt;&gt;"",IF($G$4="Recurso",IF(LEFT($G$5,1)="M",VLOOKUP($G$5,'Definición técnica de imagenes'!$A$3:$G$17,5,FALSE),IF($G$5="F1",'Definición técnica de imagenes'!$E$15,'Definición técnica de imagenes'!$F$13)),'Definición técnica de imagenes'!$E$16),"")</f>
        <v>526 x 370 px</v>
      </c>
      <c r="H18" s="70" t="str">
        <f t="shared" si="1"/>
        <v>CN_11_09_CO_IMG09_zoom</v>
      </c>
      <c r="I18" s="70" t="str">
        <f>IF(OR(B18&lt;&gt;"",J18&lt;&gt;""),IF($G$4="Recurso",IF(LEFT($G$5,1)="M",IF(VLOOKUP($G$5,'Definición técnica de imagenes'!$A$3:$G$17,6,FALSE)=0,"",VLOOKUP($G$5,'Definición técnica de imagenes'!$A$3:$G$17,6,FALSE)),IF($G$5="F1","","")),'Definición técnica de imagenes'!$F$16),"")</f>
        <v>800 x 600 px</v>
      </c>
      <c r="J18" s="88" t="s">
        <v>163</v>
      </c>
      <c r="K18" s="69"/>
    </row>
    <row r="19" spans="1:11" s="12" customFormat="1" ht="165" customHeight="1" x14ac:dyDescent="0.3">
      <c r="A19" s="73" t="s">
        <v>219</v>
      </c>
      <c r="B19" s="75" t="s">
        <v>162</v>
      </c>
      <c r="C19" s="66" t="str">
        <f t="shared" si="2"/>
        <v>Cuaderno de Estudio</v>
      </c>
      <c r="D19" s="70" t="s">
        <v>150</v>
      </c>
      <c r="E19" s="70" t="s">
        <v>151</v>
      </c>
      <c r="F19" s="70" t="str">
        <f t="shared" si="0"/>
        <v>CN_11_09_CO_IMG10_small</v>
      </c>
      <c r="G19" s="70" t="str">
        <f>IF(F19&lt;&gt;"",IF($G$4="Recurso",IF(LEFT($G$5,1)="M",VLOOKUP($G$5,'Definición técnica de imagenes'!$A$3:$G$17,5,FALSE),IF($G$5="F1",'Definición técnica de imagenes'!$E$15,'Definición técnica de imagenes'!$F$13)),'Definición técnica de imagenes'!$E$16),"")</f>
        <v>526 x 370 px</v>
      </c>
      <c r="H19" s="70" t="str">
        <f t="shared" si="1"/>
        <v>CN_11_09_CO_IMG10_zoom</v>
      </c>
      <c r="I19" s="70" t="str">
        <f>IF(OR(B19&lt;&gt;"",J19&lt;&gt;""),IF($G$4="Recurso",IF(LEFT($G$5,1)="M",IF(VLOOKUP($G$5,'Definición técnica de imagenes'!$A$3:$G$17,6,FALSE)=0,"",VLOOKUP($G$5,'Definición técnica de imagenes'!$A$3:$G$17,6,FALSE)),IF($G$5="F1","","")),'Definición técnica de imagenes'!$F$16),"")</f>
        <v>800 x 600 px</v>
      </c>
      <c r="J19" s="88" t="s">
        <v>202</v>
      </c>
      <c r="K19" s="77"/>
    </row>
    <row r="20" spans="1:11" s="12" customFormat="1" ht="109.5" customHeight="1" x14ac:dyDescent="0.25">
      <c r="A20" s="73" t="s">
        <v>220</v>
      </c>
      <c r="B20" s="76" t="s">
        <v>162</v>
      </c>
      <c r="C20" s="66" t="str">
        <f t="shared" si="2"/>
        <v>Cuaderno de Estudio</v>
      </c>
      <c r="D20" s="70" t="s">
        <v>150</v>
      </c>
      <c r="E20" s="70" t="s">
        <v>151</v>
      </c>
      <c r="F20" s="70" t="str">
        <f t="shared" si="0"/>
        <v>CN_11_09_CO_IMG11_small</v>
      </c>
      <c r="G20" s="70" t="str">
        <f>IF(F20&lt;&gt;"",IF($G$4="Recurso",IF(LEFT($G$5,1)="M",VLOOKUP($G$5,'Definición técnica de imagenes'!$A$3:$G$17,5,FALSE),IF($G$5="F1",'Definición técnica de imagenes'!$E$15,'Definición técnica de imagenes'!$F$13)),'Definición técnica de imagenes'!$E$16),"")</f>
        <v>526 x 370 px</v>
      </c>
      <c r="H20" s="70" t="str">
        <f t="shared" si="1"/>
        <v>CN_11_09_CO_IMG11_zoom</v>
      </c>
      <c r="I20" s="70" t="str">
        <f>IF(OR(B20&lt;&gt;"",J20&lt;&gt;""),IF($G$4="Recurso",IF(LEFT($G$5,1)="M",IF(VLOOKUP($G$5,'Definición técnica de imagenes'!$A$3:$G$17,6,FALSE)=0,"",VLOOKUP($G$5,'Definición técnica de imagenes'!$A$3:$G$17,6,FALSE)),IF($G$5="F1","","")),'Definición técnica de imagenes'!$F$16),"")</f>
        <v>800 x 600 px</v>
      </c>
      <c r="J20" s="89" t="s">
        <v>203</v>
      </c>
      <c r="K20" s="69"/>
    </row>
    <row r="21" spans="1:11" s="12" customFormat="1" ht="55.5" x14ac:dyDescent="0.3">
      <c r="A21" s="73" t="s">
        <v>221</v>
      </c>
      <c r="B21" s="78" t="s">
        <v>197</v>
      </c>
      <c r="C21" s="66" t="s">
        <v>147</v>
      </c>
      <c r="D21" s="70" t="s">
        <v>152</v>
      </c>
      <c r="E21" s="70"/>
      <c r="F21" s="70" t="str">
        <f t="shared" si="0"/>
        <v>CN_11_09_CO_IMG12_small</v>
      </c>
      <c r="G21" s="70" t="str">
        <f>IF(F21&lt;&gt;"",IF($G$4="Recurso",IF(LEFT($G$5,1)="M",VLOOKUP($G$5,'Definición técnica de imagenes'!$A$3:$G$17,5,FALSE),IF($G$5="F1",'Definición técnica de imagenes'!$E$15,'Definición técnica de imagenes'!$F$13)),'Definición técnica de imagenes'!$E$16),"")</f>
        <v>526 x 370 px</v>
      </c>
      <c r="H21" s="70" t="str">
        <f t="shared" si="1"/>
        <v>CN_11_09_CO_IMG12_zoom</v>
      </c>
      <c r="I21" s="70" t="str">
        <f>IF(OR(B21&lt;&gt;"",J21&lt;&gt;""),IF($G$4="Recurso",IF(LEFT($G$5,1)="M",IF(VLOOKUP($G$5,'Definición técnica de imagenes'!$A$3:$G$17,6,FALSE)=0,"",VLOOKUP($G$5,'Definición técnica de imagenes'!$A$3:$G$17,6,FALSE)),IF($G$5="F1","","")),'Definición técnica de imagenes'!$F$16),"")</f>
        <v>800 x 600 px</v>
      </c>
      <c r="J21" s="82" t="s">
        <v>177</v>
      </c>
      <c r="K21" s="69" t="s">
        <v>164</v>
      </c>
    </row>
    <row r="22" spans="1:11" s="133" customFormat="1" ht="222" customHeight="1" x14ac:dyDescent="0.25">
      <c r="A22" s="127" t="s">
        <v>222</v>
      </c>
      <c r="B22" s="134" t="s">
        <v>152</v>
      </c>
      <c r="C22" s="129" t="str">
        <f t="shared" si="2"/>
        <v>Cuaderno de Estudio</v>
      </c>
      <c r="D22" s="130" t="s">
        <v>152</v>
      </c>
      <c r="E22" s="130" t="s">
        <v>151</v>
      </c>
      <c r="F22" s="130" t="str">
        <f t="shared" si="0"/>
        <v>CN_11_09_CO_IMG13_small</v>
      </c>
      <c r="G22" s="130" t="str">
        <f>IF(F22&lt;&gt;"",IF($G$4="Recurso",IF(LEFT($G$5,1)="M",VLOOKUP($G$5,'Definición técnica de imagenes'!$A$3:$G$17,5,FALSE),IF($G$5="F1",'Definición técnica de imagenes'!$E$15,'Definición técnica de imagenes'!$F$13)),'Definición técnica de imagenes'!$E$16),"")</f>
        <v>526 x 370 px</v>
      </c>
      <c r="H22" s="130" t="str">
        <f t="shared" si="1"/>
        <v>CN_11_09_CO_IMG13_zoom</v>
      </c>
      <c r="I22" s="130" t="str">
        <f>IF(OR(B22&lt;&gt;"",J22&lt;&gt;""),IF($G$4="Recurso",IF(LEFT($G$5,1)="M",IF(VLOOKUP($G$5,'Definición técnica de imagenes'!$A$3:$G$17,6,FALSE)=0,"",VLOOKUP($G$5,'Definición técnica de imagenes'!$A$3:$G$17,6,FALSE)),IF($G$5="F1","","")),'Definición técnica de imagenes'!$F$16),"")</f>
        <v>800 x 600 px</v>
      </c>
      <c r="J22" s="135"/>
      <c r="K22" s="136" t="s">
        <v>244</v>
      </c>
    </row>
    <row r="23" spans="1:11" s="12" customFormat="1" ht="55.5" x14ac:dyDescent="0.3">
      <c r="A23" s="73" t="s">
        <v>223</v>
      </c>
      <c r="B23" s="71" t="s">
        <v>197</v>
      </c>
      <c r="C23" s="71" t="s">
        <v>147</v>
      </c>
      <c r="D23" s="70" t="s">
        <v>152</v>
      </c>
      <c r="E23" s="70"/>
      <c r="F23" s="70" t="str">
        <f t="shared" si="0"/>
        <v>CN_11_09_CO_IMG14_small</v>
      </c>
      <c r="G23" s="70" t="str">
        <f>IF(F23&lt;&gt;"",IF($G$4="Recurso",IF(LEFT($G$5,1)="M",VLOOKUP($G$5,'Definición técnica de imagenes'!$A$3:$G$17,5,FALSE),IF($G$5="F1",'Definición técnica de imagenes'!$E$15,'Definición técnica de imagenes'!$F$13)),'Definición técnica de imagenes'!$E$16),"")</f>
        <v>526 x 370 px</v>
      </c>
      <c r="H23" s="70" t="str">
        <f t="shared" si="1"/>
        <v>CN_11_09_CO_IMG14_zoom</v>
      </c>
      <c r="I23" s="70" t="str">
        <f>IF(OR(B23&lt;&gt;"",J23&lt;&gt;""),IF($G$4="Recurso",IF(LEFT($G$5,1)="M",IF(VLOOKUP($G$5,'Definición técnica de imagenes'!$A$3:$G$17,6,FALSE)=0,"",VLOOKUP($G$5,'Definición técnica de imagenes'!$A$3:$G$17,6,FALSE)),IF($G$5="F1","","")),'Definición técnica de imagenes'!$F$16),"")</f>
        <v>800 x 600 px</v>
      </c>
      <c r="J23" s="82" t="s">
        <v>165</v>
      </c>
      <c r="K23" s="67" t="s">
        <v>189</v>
      </c>
    </row>
    <row r="24" spans="1:11" s="12" customFormat="1" ht="136.5" x14ac:dyDescent="0.25">
      <c r="A24" s="73" t="s">
        <v>224</v>
      </c>
      <c r="B24" s="66" t="s">
        <v>197</v>
      </c>
      <c r="C24" s="66" t="s">
        <v>147</v>
      </c>
      <c r="D24" s="70" t="s">
        <v>152</v>
      </c>
      <c r="E24" s="70"/>
      <c r="F24" s="70" t="str">
        <f t="shared" si="0"/>
        <v>CN_11_09_CO_IMG15_small</v>
      </c>
      <c r="G24" s="70" t="str">
        <f>IF(F24&lt;&gt;"",IF($G$4="Recurso",IF(LEFT($G$5,1)="M",VLOOKUP($G$5,'Definición técnica de imagenes'!$A$3:$G$17,5,FALSE),IF($G$5="F1",'Definición técnica de imagenes'!$E$15,'Definición técnica de imagenes'!$F$13)),'Definición técnica de imagenes'!$E$16),"")</f>
        <v>526 x 370 px</v>
      </c>
      <c r="H24" s="70" t="str">
        <f t="shared" si="1"/>
        <v>CN_11_09_CO_IMG15_zoom</v>
      </c>
      <c r="I24" s="70" t="str">
        <f>IF(OR(B24&lt;&gt;"",J24&lt;&gt;""),IF($G$4="Recurso",IF(LEFT($G$5,1)="M",IF(VLOOKUP($G$5,'Definición técnica de imagenes'!$A$3:$G$17,6,FALSE)=0,"",VLOOKUP($G$5,'Definición técnica de imagenes'!$A$3:$G$17,6,FALSE)),IF($G$5="F1","","")),'Definición técnica de imagenes'!$F$16),"")</f>
        <v>800 x 600 px</v>
      </c>
      <c r="J24" s="87" t="s">
        <v>178</v>
      </c>
      <c r="K24" s="68" t="s">
        <v>190</v>
      </c>
    </row>
    <row r="25" spans="1:11" s="133" customFormat="1" ht="232.5" customHeight="1" x14ac:dyDescent="0.25">
      <c r="A25" s="127" t="s">
        <v>225</v>
      </c>
      <c r="B25" s="128" t="s">
        <v>152</v>
      </c>
      <c r="C25" s="128" t="s">
        <v>147</v>
      </c>
      <c r="D25" s="130" t="s">
        <v>152</v>
      </c>
      <c r="E25" s="130" t="s">
        <v>151</v>
      </c>
      <c r="F25" s="130" t="str">
        <f t="shared" si="0"/>
        <v>CN_11_09_CO_IMG16_small</v>
      </c>
      <c r="G25" s="130" t="str">
        <f>IF(F25&lt;&gt;"",IF($G$4="Recurso",IF(LEFT($G$5,1)="M",VLOOKUP($G$5,'Definición técnica de imagenes'!$A$3:$G$17,5,FALSE),IF($G$5="F1",'Definición técnica de imagenes'!$E$15,'Definición técnica de imagenes'!$F$13)),'Definición técnica de imagenes'!$E$16),"")</f>
        <v>526 x 370 px</v>
      </c>
      <c r="H25" s="130" t="str">
        <f t="shared" si="1"/>
        <v>CN_11_09_CO_IMG16_zoom</v>
      </c>
      <c r="I25" s="130" t="str">
        <f>IF(OR(B25&lt;&gt;"",J25&lt;&gt;""),IF($G$4="Recurso",IF(LEFT($G$5,1)="M",IF(VLOOKUP($G$5,'Definición técnica de imagenes'!$A$3:$G$17,6,FALSE)=0,"",VLOOKUP($G$5,'Definición técnica de imagenes'!$A$3:$G$17,6,FALSE)),IF($G$5="F1","","")),'Definición técnica de imagenes'!$F$16),"")</f>
        <v>800 x 600 px</v>
      </c>
      <c r="J25" s="135"/>
      <c r="K25" s="136" t="s">
        <v>243</v>
      </c>
    </row>
    <row r="26" spans="1:11" s="12" customFormat="1" ht="145.5" customHeight="1" x14ac:dyDescent="0.25">
      <c r="A26" s="73" t="s">
        <v>226</v>
      </c>
      <c r="B26" s="79" t="s">
        <v>186</v>
      </c>
      <c r="C26" s="71" t="s">
        <v>147</v>
      </c>
      <c r="D26" s="70" t="s">
        <v>150</v>
      </c>
      <c r="E26" s="70" t="s">
        <v>151</v>
      </c>
      <c r="F26" s="70" t="str">
        <f t="shared" si="0"/>
        <v>CN_11_09_CO_IMG17_small</v>
      </c>
      <c r="G26" s="70" t="str">
        <f>IF(F26&lt;&gt;"",IF($G$4="Recurso",IF(LEFT($G$5,1)="M",VLOOKUP($G$5,'Definición técnica de imagenes'!$A$3:$G$17,5,FALSE),IF($G$5="F1",'Definición técnica de imagenes'!$E$15,'Definición técnica de imagenes'!$F$13)),'Definición técnica de imagenes'!$E$16),"")</f>
        <v>526 x 370 px</v>
      </c>
      <c r="H26" s="70" t="str">
        <f t="shared" si="1"/>
        <v>CN_11_09_CO_IMG17_zoom</v>
      </c>
      <c r="I26" s="70" t="str">
        <f>IF(OR(B26&lt;&gt;"",J26&lt;&gt;""),IF($G$4="Recurso",IF(LEFT($G$5,1)="M",IF(VLOOKUP($G$5,'Definición técnica de imagenes'!$A$3:$G$17,6,FALSE)=0,"",VLOOKUP($G$5,'Definición técnica de imagenes'!$A$3:$G$17,6,FALSE)),IF($G$5="F1","","")),'Definición técnica de imagenes'!$F$16),"")</f>
        <v>800 x 600 px</v>
      </c>
      <c r="J26" s="87" t="s">
        <v>204</v>
      </c>
      <c r="K26" s="67"/>
    </row>
    <row r="27" spans="1:11" s="12" customFormat="1" ht="112.5" customHeight="1" x14ac:dyDescent="0.3">
      <c r="A27" s="73" t="s">
        <v>227</v>
      </c>
      <c r="B27" s="80" t="s">
        <v>191</v>
      </c>
      <c r="C27" s="71" t="s">
        <v>147</v>
      </c>
      <c r="D27" s="70" t="s">
        <v>150</v>
      </c>
      <c r="E27" s="70" t="s">
        <v>151</v>
      </c>
      <c r="F27" s="70" t="str">
        <f t="shared" si="0"/>
        <v>CN_11_09_CO_IMG18_small</v>
      </c>
      <c r="G27" s="70" t="str">
        <f>IF(F27&lt;&gt;"",IF($G$4="Recurso",IF(LEFT($G$5,1)="M",VLOOKUP($G$5,'Definición técnica de imagenes'!$A$3:$G$17,5,FALSE),IF($G$5="F1",'Definición técnica de imagenes'!$E$15,'Definición técnica de imagenes'!$F$13)),'Definición técnica de imagenes'!$E$16),"")</f>
        <v>526 x 370 px</v>
      </c>
      <c r="H27" s="70" t="str">
        <f t="shared" si="1"/>
        <v>CN_11_09_CO_IMG18_zoom</v>
      </c>
      <c r="I27" s="70" t="str">
        <f>IF(OR(B27&lt;&gt;"",J27&lt;&gt;""),IF($G$4="Recurso",IF(LEFT($G$5,1)="M",IF(VLOOKUP($G$5,'Definición técnica de imagenes'!$A$3:$G$17,6,FALSE)=0,"",VLOOKUP($G$5,'Definición técnica de imagenes'!$A$3:$G$17,6,FALSE)),IF($G$5="F1","","")),'Definición técnica de imagenes'!$F$16),"")</f>
        <v>800 x 600 px</v>
      </c>
      <c r="J27" s="89" t="s">
        <v>167</v>
      </c>
      <c r="K27" s="67"/>
    </row>
    <row r="28" spans="1:11" s="12" customFormat="1" ht="190.5" customHeight="1" x14ac:dyDescent="0.25">
      <c r="A28" s="73" t="s">
        <v>228</v>
      </c>
      <c r="B28" s="75" t="s">
        <v>169</v>
      </c>
      <c r="C28" s="66" t="s">
        <v>147</v>
      </c>
      <c r="D28" s="70" t="s">
        <v>152</v>
      </c>
      <c r="E28" s="70" t="s">
        <v>151</v>
      </c>
      <c r="F28" s="70" t="str">
        <f t="shared" si="0"/>
        <v>CN_11_09_CO_IMG19_small</v>
      </c>
      <c r="G28" s="70" t="str">
        <f>IF(F28&lt;&gt;"",IF($G$4="Recurso",IF(LEFT($G$5,1)="M",VLOOKUP($G$5,'Definición técnica de imagenes'!$A$3:$G$17,5,FALSE),IF($G$5="F1",'Definición técnica de imagenes'!$E$15,'Definición técnica de imagenes'!$F$13)),'Definición técnica de imagenes'!$E$16),"")</f>
        <v>526 x 370 px</v>
      </c>
      <c r="H28" s="70" t="str">
        <f t="shared" si="1"/>
        <v>CN_11_09_CO_IMG19_zoom</v>
      </c>
      <c r="I28" s="70" t="str">
        <f>IF(OR(B28&lt;&gt;"",J28&lt;&gt;""),IF($G$4="Recurso",IF(LEFT($G$5,1)="M",IF(VLOOKUP($G$5,'Definición técnica de imagenes'!$A$3:$G$17,6,FALSE)=0,"",VLOOKUP($G$5,'Definición técnica de imagenes'!$A$3:$G$17,6,FALSE)),IF($G$5="F1","","")),'Definición técnica de imagenes'!$F$16),"")</f>
        <v>800 x 600 px</v>
      </c>
      <c r="J28" s="86" t="s">
        <v>205</v>
      </c>
      <c r="K28" s="89" t="s">
        <v>193</v>
      </c>
    </row>
    <row r="29" spans="1:11" s="12" customFormat="1" ht="81" x14ac:dyDescent="0.25">
      <c r="A29" s="73" t="s">
        <v>229</v>
      </c>
      <c r="B29" s="71" t="s">
        <v>168</v>
      </c>
      <c r="C29" s="71" t="s">
        <v>147</v>
      </c>
      <c r="D29" s="70" t="s">
        <v>150</v>
      </c>
      <c r="E29" s="70" t="s">
        <v>151</v>
      </c>
      <c r="F29" s="70" t="str">
        <f t="shared" si="0"/>
        <v>CN_11_09_CO_IMG20_small</v>
      </c>
      <c r="G29" s="70" t="str">
        <f>IF(F29&lt;&gt;"",IF($G$4="Recurso",IF(LEFT($G$5,1)="M",VLOOKUP($G$5,'Definición técnica de imagenes'!$A$3:$G$17,5,FALSE),IF($G$5="F1",'Definición técnica de imagenes'!$E$15,'Definición técnica de imagenes'!$F$13)),'Definición técnica de imagenes'!$E$16),"")</f>
        <v>526 x 370 px</v>
      </c>
      <c r="H29" s="70" t="str">
        <f t="shared" si="1"/>
        <v>CN_11_09_CO_IMG20_zoom</v>
      </c>
      <c r="I29" s="70" t="str">
        <f>IF(OR(B29&lt;&gt;"",J29&lt;&gt;""),IF($G$4="Recurso",IF(LEFT($G$5,1)="M",IF(VLOOKUP($G$5,'Definición técnica de imagenes'!$A$3:$G$17,6,FALSE)=0,"",VLOOKUP($G$5,'Definición técnica de imagenes'!$A$3:$G$17,6,FALSE)),IF($G$5="F1","","")),'Definición técnica de imagenes'!$F$16),"")</f>
        <v>800 x 600 px</v>
      </c>
      <c r="J29" s="86" t="s">
        <v>170</v>
      </c>
      <c r="K29" s="67"/>
    </row>
    <row r="30" spans="1:11" s="12" customFormat="1" ht="94.5" x14ac:dyDescent="0.25">
      <c r="A30" s="73" t="s">
        <v>230</v>
      </c>
      <c r="B30" s="75" t="s">
        <v>206</v>
      </c>
      <c r="C30" s="71" t="s">
        <v>147</v>
      </c>
      <c r="D30" s="70" t="s">
        <v>150</v>
      </c>
      <c r="E30" s="70" t="s">
        <v>151</v>
      </c>
      <c r="F30" s="70" t="str">
        <f t="shared" si="0"/>
        <v>CN_11_09_CO_IMG21_small</v>
      </c>
      <c r="G30" s="70" t="str">
        <f>IF(F30&lt;&gt;"",IF($G$4="Recurso",IF(LEFT($G$5,1)="M",VLOOKUP($G$5,'Definición técnica de imagenes'!$A$3:$G$17,5,FALSE),IF($G$5="F1",'Definición técnica de imagenes'!$E$15,'Definición técnica de imagenes'!$F$13)),'Definición técnica de imagenes'!$E$16),"")</f>
        <v>526 x 370 px</v>
      </c>
      <c r="H30" s="70" t="str">
        <f t="shared" si="1"/>
        <v>CN_11_09_CO_IMG21_zoom</v>
      </c>
      <c r="I30" s="70" t="str">
        <f>IF(OR(B30&lt;&gt;"",J30&lt;&gt;""),IF($G$4="Recurso",IF(LEFT($G$5,1)="M",IF(VLOOKUP($G$5,'Definición técnica de imagenes'!$A$3:$G$17,6,FALSE)=0,"",VLOOKUP($G$5,'Definición técnica de imagenes'!$A$3:$G$17,6,FALSE)),IF($G$5="F1","","")),'Definición técnica de imagenes'!$F$16),"")</f>
        <v>800 x 600 px</v>
      </c>
      <c r="J30" s="83" t="s">
        <v>171</v>
      </c>
      <c r="K30" s="67"/>
    </row>
    <row r="31" spans="1:11" s="12" customFormat="1" ht="167.25" customHeight="1" x14ac:dyDescent="0.25">
      <c r="A31" s="73" t="s">
        <v>231</v>
      </c>
      <c r="B31" s="76" t="s">
        <v>187</v>
      </c>
      <c r="C31" s="71" t="s">
        <v>147</v>
      </c>
      <c r="D31" s="70" t="s">
        <v>150</v>
      </c>
      <c r="E31" s="70" t="s">
        <v>151</v>
      </c>
      <c r="F31" s="70" t="str">
        <f t="shared" si="0"/>
        <v>CN_11_09_CO_IMG22_small</v>
      </c>
      <c r="G31" s="70" t="str">
        <f>IF(F31&lt;&gt;"",IF($G$4="Recurso",IF(LEFT($G$5,1)="M",VLOOKUP($G$5,'Definición técnica de imagenes'!$A$3:$G$17,5,FALSE),IF($G$5="F1",'Definición técnica de imagenes'!$E$15,'Definición técnica de imagenes'!$F$13)),'Definición técnica de imagenes'!$E$16),"")</f>
        <v>526 x 370 px</v>
      </c>
      <c r="H31" s="70" t="str">
        <f t="shared" si="1"/>
        <v>CN_11_09_CO_IMG22_zoom</v>
      </c>
      <c r="I31" s="70" t="str">
        <f>IF(OR(B31&lt;&gt;"",J31&lt;&gt;""),IF($G$4="Recurso",IF(LEFT($G$5,1)="M",IF(VLOOKUP($G$5,'Definición técnica de imagenes'!$A$3:$G$17,6,FALSE)=0,"",VLOOKUP($G$5,'Definición técnica de imagenes'!$A$3:$G$17,6,FALSE)),IF($G$5="F1","","")),'Definición técnica de imagenes'!$F$16),"")</f>
        <v>800 x 600 px</v>
      </c>
      <c r="J31" s="86" t="s">
        <v>172</v>
      </c>
      <c r="K31" s="67"/>
    </row>
    <row r="32" spans="1:11" s="12" customFormat="1" ht="185.25" customHeight="1" x14ac:dyDescent="0.25">
      <c r="A32" s="73" t="s">
        <v>232</v>
      </c>
      <c r="B32" s="71" t="s">
        <v>198</v>
      </c>
      <c r="C32" s="71" t="s">
        <v>147</v>
      </c>
      <c r="D32" s="70" t="s">
        <v>152</v>
      </c>
      <c r="E32" s="70" t="s">
        <v>151</v>
      </c>
      <c r="F32" s="70" t="str">
        <f t="shared" si="0"/>
        <v>CN_11_09_CO_IMG23_small</v>
      </c>
      <c r="G32" s="70" t="str">
        <f>IF(F32&lt;&gt;"",IF($G$4="Recurso",IF(LEFT($G$5,1)="M",VLOOKUP($G$5,'Definición técnica de imagenes'!$A$3:$G$17,5,FALSE),IF($G$5="F1",'Definición técnica de imagenes'!$E$15,'Definición técnica de imagenes'!$F$13)),'Definición técnica de imagenes'!$E$16),"")</f>
        <v>526 x 370 px</v>
      </c>
      <c r="H32" s="70" t="str">
        <f t="shared" si="1"/>
        <v>CN_11_09_CO_IMG23_zoom</v>
      </c>
      <c r="I32" s="70" t="str">
        <f>IF(OR(B32&lt;&gt;"",J32&lt;&gt;""),IF($G$4="Recurso",IF(LEFT($G$5,1)="M",IF(VLOOKUP($G$5,'Definición técnica de imagenes'!$A$3:$G$17,6,FALSE)=0,"",VLOOKUP($G$5,'Definición técnica de imagenes'!$A$3:$G$17,6,FALSE)),IF($G$5="F1","","")),'Definición técnica de imagenes'!$F$16),"")</f>
        <v>800 x 600 px</v>
      </c>
      <c r="J32" s="89" t="s">
        <v>173</v>
      </c>
      <c r="K32" s="67" t="s">
        <v>175</v>
      </c>
    </row>
    <row r="33" spans="1:11" s="12" customFormat="1" ht="141.75" customHeight="1" x14ac:dyDescent="0.25">
      <c r="A33" s="73" t="s">
        <v>233</v>
      </c>
      <c r="B33" s="71" t="s">
        <v>197</v>
      </c>
      <c r="C33" s="71" t="s">
        <v>147</v>
      </c>
      <c r="D33" s="70" t="s">
        <v>152</v>
      </c>
      <c r="E33" s="70" t="s">
        <v>151</v>
      </c>
      <c r="F33" s="70" t="str">
        <f t="shared" si="0"/>
        <v>CN_11_09_CO_IMG24_small</v>
      </c>
      <c r="G33" s="70" t="str">
        <f>IF(F33&lt;&gt;"",IF($G$4="Recurso",IF(LEFT($G$5,1)="M",VLOOKUP($G$5,'Definición técnica de imagenes'!$A$3:$G$17,5,FALSE),IF($G$5="F1",'Definición técnica de imagenes'!$E$15,'Definición técnica de imagenes'!$F$13)),'Definición técnica de imagenes'!$E$16),"")</f>
        <v>526 x 370 px</v>
      </c>
      <c r="H33" s="70" t="str">
        <f t="shared" si="1"/>
        <v>CN_11_09_CO_IMG24_zoom</v>
      </c>
      <c r="I33" s="70" t="str">
        <f>IF(OR(B33&lt;&gt;"",J33&lt;&gt;""),IF($G$4="Recurso",IF(LEFT($G$5,1)="M",IF(VLOOKUP($G$5,'Definición técnica de imagenes'!$A$3:$G$17,6,FALSE)=0,"",VLOOKUP($G$5,'Definición técnica de imagenes'!$A$3:$G$17,6,FALSE)),IF($G$5="F1","","")),'Definición técnica de imagenes'!$F$16),"")</f>
        <v>800 x 600 px</v>
      </c>
      <c r="J33" s="86" t="s">
        <v>174</v>
      </c>
      <c r="K33" s="67" t="s">
        <v>176</v>
      </c>
    </row>
    <row r="34" spans="1:11" s="133" customFormat="1" ht="193.5" customHeight="1" x14ac:dyDescent="0.25">
      <c r="A34" s="127" t="s">
        <v>234</v>
      </c>
      <c r="B34" s="128" t="s">
        <v>199</v>
      </c>
      <c r="C34" s="128" t="s">
        <v>147</v>
      </c>
      <c r="D34" s="130" t="s">
        <v>152</v>
      </c>
      <c r="E34" s="130" t="s">
        <v>151</v>
      </c>
      <c r="F34" s="130" t="str">
        <f t="shared" si="0"/>
        <v>CN_11_09_CO_IMG25_small</v>
      </c>
      <c r="G34" s="130" t="str">
        <f>IF(F34&lt;&gt;"",IF($G$4="Recurso",IF(LEFT($G$5,1)="M",VLOOKUP($G$5,'Definición técnica de imagenes'!$A$3:$G$17,5,FALSE),IF($G$5="F1",'Definición técnica de imagenes'!$E$15,'Definición técnica de imagenes'!$F$13)),'Definición técnica de imagenes'!$E$16),"")</f>
        <v>526 x 370 px</v>
      </c>
      <c r="H34" s="130" t="str">
        <f t="shared" si="1"/>
        <v>CN_11_09_CO_IMG25_zoom</v>
      </c>
      <c r="I34" s="130" t="str">
        <f>IF(OR(B34&lt;&gt;"",J34&lt;&gt;""),IF($G$4="Recurso",IF(LEFT($G$5,1)="M",IF(VLOOKUP($G$5,'Definición técnica de imagenes'!$A$3:$G$17,6,FALSE)=0,"",VLOOKUP($G$5,'Definición técnica de imagenes'!$A$3:$G$17,6,FALSE)),IF($G$5="F1","","")),'Definición técnica de imagenes'!$F$16),"")</f>
        <v>800 x 600 px</v>
      </c>
      <c r="J34" s="141"/>
      <c r="K34" s="136" t="s">
        <v>248</v>
      </c>
    </row>
    <row r="35" spans="1:11" s="12" customFormat="1" ht="122.25" customHeight="1" x14ac:dyDescent="0.25">
      <c r="A35" s="73" t="s">
        <v>235</v>
      </c>
      <c r="B35" s="81" t="s">
        <v>179</v>
      </c>
      <c r="C35" s="66" t="s">
        <v>147</v>
      </c>
      <c r="D35" s="70" t="s">
        <v>150</v>
      </c>
      <c r="E35" s="70" t="s">
        <v>161</v>
      </c>
      <c r="F35" s="70" t="str">
        <f t="shared" si="0"/>
        <v>CN_11_09_CO_IMG26_small</v>
      </c>
      <c r="G35" s="70" t="str">
        <f>IF(F35&lt;&gt;"",IF($G$4="Recurso",IF(LEFT($G$5,1)="M",VLOOKUP($G$5,'Definición técnica de imagenes'!$A$3:$G$17,5,FALSE),IF($G$5="F1",'Definición técnica de imagenes'!$E$15,'Definición técnica de imagenes'!$F$13)),'Definición técnica de imagenes'!$E$16),"")</f>
        <v>526 x 370 px</v>
      </c>
      <c r="H35" s="70" t="str">
        <f t="shared" si="1"/>
        <v>CN_11_09_CO_IMG26_zoom</v>
      </c>
      <c r="I35" s="70" t="str">
        <f>IF(OR(B35&lt;&gt;"",J35&lt;&gt;""),IF($G$4="Recurso",IF(LEFT($G$5,1)="M",IF(VLOOKUP($G$5,'Definición técnica de imagenes'!$A$3:$G$17,6,FALSE)=0,"",VLOOKUP($G$5,'Definición técnica de imagenes'!$A$3:$G$17,6,FALSE)),IF($G$5="F1","","")),'Definición técnica de imagenes'!$F$16),"")</f>
        <v>800 x 600 px</v>
      </c>
      <c r="J35" s="87" t="s">
        <v>181</v>
      </c>
      <c r="K35" s="68"/>
    </row>
    <row r="36" spans="1:11" s="12" customFormat="1" ht="93.75" customHeight="1" x14ac:dyDescent="0.25">
      <c r="A36" s="73" t="s">
        <v>236</v>
      </c>
      <c r="B36" s="81" t="s">
        <v>180</v>
      </c>
      <c r="C36" s="72" t="s">
        <v>147</v>
      </c>
      <c r="D36" s="70" t="s">
        <v>150</v>
      </c>
      <c r="E36" s="70" t="s">
        <v>161</v>
      </c>
      <c r="F36" s="70" t="str">
        <f t="shared" si="0"/>
        <v>CN_11_09_CO_IMG27_small</v>
      </c>
      <c r="G36" s="70" t="str">
        <f>IF(F36&lt;&gt;"",IF($G$4="Recurso",IF(LEFT($G$5,1)="M",VLOOKUP($G$5,'Definición técnica de imagenes'!$A$3:$G$17,5,FALSE),IF($G$5="F1",'Definición técnica de imagenes'!$E$15,'Definición técnica de imagenes'!$F$13)),'Definición técnica de imagenes'!$E$16),"")</f>
        <v>526 x 370 px</v>
      </c>
      <c r="H36" s="70" t="str">
        <f t="shared" si="1"/>
        <v>CN_11_09_CO_IMG27_zoom</v>
      </c>
      <c r="I36" s="70" t="str">
        <f>IF(OR(B36&lt;&gt;"",J36&lt;&gt;""),IF($G$4="Recurso",IF(LEFT($G$5,1)="M",IF(VLOOKUP($G$5,'Definición técnica de imagenes'!$A$3:$G$17,6,FALSE)=0,"",VLOOKUP($G$5,'Definición técnica de imagenes'!$A$3:$G$17,6,FALSE)),IF($G$5="F1","","")),'Definición técnica de imagenes'!$F$16),"")</f>
        <v>800 x 600 px</v>
      </c>
      <c r="J36" s="87" t="s">
        <v>207</v>
      </c>
      <c r="K36" s="68"/>
    </row>
    <row r="37" spans="1:11" s="133" customFormat="1" ht="218.25" customHeight="1" x14ac:dyDescent="0.25">
      <c r="A37" s="127" t="s">
        <v>237</v>
      </c>
      <c r="B37" s="137" t="s">
        <v>152</v>
      </c>
      <c r="C37" s="129" t="s">
        <v>147</v>
      </c>
      <c r="D37" s="130" t="s">
        <v>152</v>
      </c>
      <c r="E37" s="130" t="s">
        <v>151</v>
      </c>
      <c r="F37" s="130" t="str">
        <f t="shared" si="0"/>
        <v>CN_11_09_CO_IMG28_small</v>
      </c>
      <c r="G37" s="130" t="str">
        <f>IF(F37&lt;&gt;"",IF($G$4="Recurso",IF(LEFT($G$5,1)="M",VLOOKUP($G$5,'Definición técnica de imagenes'!$A$3:$G$17,5,FALSE),IF($G$5="F1",'Definición técnica de imagenes'!$E$15,'Definición técnica de imagenes'!$F$13)),'Definición técnica de imagenes'!$E$16),"")</f>
        <v>526 x 370 px</v>
      </c>
      <c r="H37" s="130" t="str">
        <f t="shared" si="1"/>
        <v>CN_11_09_CO_IMG28_zoom</v>
      </c>
      <c r="I37" s="130" t="str">
        <f>IF(OR(B37&lt;&gt;"",J37&lt;&gt;""),IF($G$4="Recurso",IF(LEFT($G$5,1)="M",IF(VLOOKUP($G$5,'Definición técnica de imagenes'!$A$3:$G$17,6,FALSE)=0,"",VLOOKUP($G$5,'Definición técnica de imagenes'!$A$3:$G$17,6,FALSE)),IF($G$5="F1","","")),'Definición técnica de imagenes'!$F$16),"")</f>
        <v>800 x 600 px</v>
      </c>
      <c r="J37" s="138"/>
      <c r="K37" s="132" t="s">
        <v>245</v>
      </c>
    </row>
    <row r="38" spans="1:11" s="133" customFormat="1" ht="156.75" customHeight="1" x14ac:dyDescent="0.25">
      <c r="A38" s="127" t="s">
        <v>238</v>
      </c>
      <c r="B38" s="128" t="s">
        <v>197</v>
      </c>
      <c r="C38" s="139" t="s">
        <v>147</v>
      </c>
      <c r="D38" s="130" t="s">
        <v>152</v>
      </c>
      <c r="E38" s="130"/>
      <c r="F38" s="130" t="str">
        <f t="shared" si="0"/>
        <v>CN_11_09_CO_IMG29_small</v>
      </c>
      <c r="G38" s="130" t="str">
        <f>IF(F38&lt;&gt;"",IF($G$4="Recurso",IF(LEFT($G$5,1)="M",VLOOKUP($G$5,'Definición técnica de imagenes'!$A$3:$G$17,5,FALSE),IF($G$5="F1",'Definición técnica de imagenes'!$E$15,'Definición técnica de imagenes'!$F$13)),'Definición técnica de imagenes'!$E$16),"")</f>
        <v>526 x 370 px</v>
      </c>
      <c r="H38" s="130" t="str">
        <f t="shared" si="1"/>
        <v>CN_11_09_CO_IMG29_zoom</v>
      </c>
      <c r="I38" s="130" t="str">
        <f>IF(OR(B38&lt;&gt;"",J38&lt;&gt;""),IF($G$4="Recurso",IF(LEFT($G$5,1)="M",IF(VLOOKUP($G$5,'Definición técnica de imagenes'!$A$3:$G$17,6,FALSE)=0,"",VLOOKUP($G$5,'Definición técnica de imagenes'!$A$3:$G$17,6,FALSE)),IF($G$5="F1","","")),'Definición técnica de imagenes'!$F$16),"")</f>
        <v>800 x 600 px</v>
      </c>
      <c r="J38" s="140"/>
      <c r="K38" s="132" t="s">
        <v>246</v>
      </c>
    </row>
    <row r="39" spans="1:11" s="12" customFormat="1" ht="81" customHeight="1" x14ac:dyDescent="0.25">
      <c r="A39" s="73" t="s">
        <v>239</v>
      </c>
      <c r="B39" s="66" t="s">
        <v>197</v>
      </c>
      <c r="C39" s="66" t="s">
        <v>147</v>
      </c>
      <c r="D39" s="70" t="s">
        <v>152</v>
      </c>
      <c r="E39" s="70"/>
      <c r="F39" s="70" t="str">
        <f t="shared" si="0"/>
        <v>CN_11_09_CO_IMG30_small</v>
      </c>
      <c r="G39" s="70" t="str">
        <f>IF(F39&lt;&gt;"",IF($G$4="Recurso",IF(LEFT($G$5,1)="M",VLOOKUP($G$5,'Definición técnica de imagenes'!$A$3:$G$17,5,FALSE),IF($G$5="F1",'Definición técnica de imagenes'!$E$15,'Definición técnica de imagenes'!$F$13)),'Definición técnica de imagenes'!$E$16),"")</f>
        <v>526 x 370 px</v>
      </c>
      <c r="H39" s="70" t="str">
        <f t="shared" si="1"/>
        <v>CN_11_09_CO_IMG30_zoom</v>
      </c>
      <c r="I39" s="70" t="str">
        <f>IF(OR(B39&lt;&gt;"",J39&lt;&gt;""),IF($G$4="Recurso",IF(LEFT($G$5,1)="M",IF(VLOOKUP($G$5,'Definición técnica de imagenes'!$A$3:$G$17,6,FALSE)=0,"",VLOOKUP($G$5,'Definición técnica de imagenes'!$A$3:$G$17,6,FALSE)),IF($G$5="F1","","")),'Definición técnica de imagenes'!$F$16),"")</f>
        <v>800 x 600 px</v>
      </c>
      <c r="J39" s="91" t="s">
        <v>208</v>
      </c>
      <c r="K39" s="68" t="s">
        <v>182</v>
      </c>
    </row>
    <row r="40" spans="1:11" s="12" customFormat="1" ht="193.5" customHeight="1" x14ac:dyDescent="0.25">
      <c r="A40" s="73" t="s">
        <v>240</v>
      </c>
      <c r="B40" s="66" t="s">
        <v>200</v>
      </c>
      <c r="C40" s="66" t="s">
        <v>147</v>
      </c>
      <c r="D40" s="70" t="s">
        <v>152</v>
      </c>
      <c r="E40" s="70" t="s">
        <v>151</v>
      </c>
      <c r="F40" s="70" t="str">
        <f t="shared" si="0"/>
        <v>CN_11_09_CO_IMG31_small</v>
      </c>
      <c r="G40" s="70" t="str">
        <f>IF(F40&lt;&gt;"",IF($G$4="Recurso",IF(LEFT($G$5,1)="M",VLOOKUP($G$5,'Definición técnica de imagenes'!$A$3:$G$17,5,FALSE),IF($G$5="F1",'Definición técnica de imagenes'!$E$15,'Definición técnica de imagenes'!$F$13)),'Definición técnica de imagenes'!$E$16),"")</f>
        <v>526 x 370 px</v>
      </c>
      <c r="H40" s="70" t="str">
        <f t="shared" si="1"/>
        <v>CN_11_09_CO_IMG31_zoom</v>
      </c>
      <c r="I40" s="70" t="str">
        <f>IF(OR(B40&lt;&gt;"",J40&lt;&gt;""),IF($G$4="Recurso",IF(LEFT($G$5,1)="M",IF(VLOOKUP($G$5,'Definición técnica de imagenes'!$A$3:$G$17,6,FALSE)=0,"",VLOOKUP($G$5,'Definición técnica de imagenes'!$A$3:$G$17,6,FALSE)),IF($G$5="F1","","")),'Definición técnica de imagenes'!$F$16),"")</f>
        <v>800 x 600 px</v>
      </c>
      <c r="J40" s="87" t="s">
        <v>210</v>
      </c>
      <c r="K40" s="87" t="s">
        <v>192</v>
      </c>
    </row>
    <row r="41" spans="1:11" s="133" customFormat="1" ht="261" customHeight="1" x14ac:dyDescent="0.25">
      <c r="A41" s="127" t="s">
        <v>241</v>
      </c>
      <c r="B41" s="129" t="s">
        <v>197</v>
      </c>
      <c r="C41" s="129" t="s">
        <v>147</v>
      </c>
      <c r="D41" s="130" t="s">
        <v>152</v>
      </c>
      <c r="E41" s="130"/>
      <c r="F41" s="130" t="str">
        <f t="shared" si="0"/>
        <v>CN_11_09_CO_IMG32_small</v>
      </c>
      <c r="G41" s="130" t="str">
        <f>IF(F41&lt;&gt;"",IF($G$4="Recurso",IF(LEFT($G$5,1)="M",VLOOKUP($G$5,'Definición técnica de imagenes'!$A$3:$G$17,5,FALSE),IF($G$5="F1",'Definición técnica de imagenes'!$E$15,'Definición técnica de imagenes'!$F$13)),'Definición técnica de imagenes'!$E$16),"")</f>
        <v>526 x 370 px</v>
      </c>
      <c r="H41" s="130" t="str">
        <f t="shared" si="1"/>
        <v>CN_11_09_CO_IMG32_zoom</v>
      </c>
      <c r="I41" s="130" t="str">
        <f>IF(OR(B41&lt;&gt;"",J41&lt;&gt;""),IF($G$4="Recurso",IF(LEFT($G$5,1)="M",IF(VLOOKUP($G$5,'Definición técnica de imagenes'!$A$3:$G$17,6,FALSE)=0,"",VLOOKUP($G$5,'Definición técnica de imagenes'!$A$3:$G$17,6,FALSE)),IF($G$5="F1","","")),'Definición técnica de imagenes'!$F$16),"")</f>
        <v>800 x 600 px</v>
      </c>
      <c r="J41" s="135"/>
      <c r="K41" s="132" t="s">
        <v>247</v>
      </c>
    </row>
    <row r="42" spans="1:11" s="12" customFormat="1" ht="281.25" customHeight="1" x14ac:dyDescent="0.25">
      <c r="A42" s="73">
        <v>33</v>
      </c>
      <c r="B42" s="93" t="s">
        <v>209</v>
      </c>
      <c r="C42" s="66" t="s">
        <v>147</v>
      </c>
      <c r="D42" s="70" t="s">
        <v>152</v>
      </c>
      <c r="E42" s="70" t="s">
        <v>151</v>
      </c>
      <c r="F42" s="70" t="str">
        <f t="shared" si="0"/>
        <v>CN_11_09_CO_33_small</v>
      </c>
      <c r="G42" s="70" t="str">
        <f>IF(F42&lt;&gt;"",IF($G$4="Recurso",IF(LEFT($G$5,1)="M",VLOOKUP($G$5,'Definición técnica de imagenes'!$A$3:$G$17,5,FALSE),IF($G$5="F1",'Definición técnica de imagenes'!$E$15,'Definición técnica de imagenes'!$F$13)),'Definición técnica de imagenes'!$E$16),"")</f>
        <v>526 x 370 px</v>
      </c>
      <c r="H42" s="70" t="str">
        <f t="shared" si="1"/>
        <v>CN_11_09_CO_33_zoom</v>
      </c>
      <c r="I42" s="70" t="str">
        <f>IF(OR(B42&lt;&gt;"",J42&lt;&gt;""),IF($G$4="Recurso",IF(LEFT($G$5,1)="M",IF(VLOOKUP($G$5,'Definición técnica de imagenes'!$A$3:$G$17,6,FALSE)=0,"",VLOOKUP($G$5,'Definición técnica de imagenes'!$A$3:$G$17,6,FALSE)),IF($G$5="F1","","")),'Definición técnica de imagenes'!$F$16),"")</f>
        <v>800 x 600 px</v>
      </c>
      <c r="J42" s="87" t="s">
        <v>183</v>
      </c>
      <c r="K42" s="68" t="s">
        <v>184</v>
      </c>
    </row>
    <row r="43" spans="1:11" s="12" customFormat="1" ht="233.25" customHeight="1" x14ac:dyDescent="0.25">
      <c r="A43" s="73">
        <v>34</v>
      </c>
      <c r="B43" s="91" t="s">
        <v>185</v>
      </c>
      <c r="C43" s="66" t="s">
        <v>147</v>
      </c>
      <c r="D43" s="70" t="s">
        <v>150</v>
      </c>
      <c r="E43" s="70" t="s">
        <v>151</v>
      </c>
      <c r="F43" s="70" t="str">
        <f t="shared" si="0"/>
        <v>CN_11_09_CO_34_small</v>
      </c>
      <c r="G43" s="70" t="str">
        <f>IF(F43&lt;&gt;"",IF($G$4="Recurso",IF(LEFT($G$5,1)="M",VLOOKUP($G$5,'Definición técnica de imagenes'!$A$3:$G$17,5,FALSE),IF($G$5="F1",'Definición técnica de imagenes'!$E$15,'Definición técnica de imagenes'!$F$13)),'Definición técnica de imagenes'!$E$16),"")</f>
        <v>526 x 370 px</v>
      </c>
      <c r="H43" s="70" t="str">
        <f t="shared" si="1"/>
        <v>CN_11_09_CO_34_zoom</v>
      </c>
      <c r="I43" s="70" t="str">
        <f>IF(OR(B43&lt;&gt;"",J43&lt;&gt;""),IF($G$4="Recurso",IF(LEFT($G$5,1)="M",IF(VLOOKUP($G$5,'Definición técnica de imagenes'!$A$3:$G$17,6,FALSE)=0,"",VLOOKUP($G$5,'Definición técnica de imagenes'!$A$3:$G$17,6,FALSE)),IF($G$5="F1","","")),'Definición técnica de imagenes'!$F$16),"")</f>
        <v>800 x 600 px</v>
      </c>
      <c r="J43" s="87" t="s">
        <v>188</v>
      </c>
      <c r="K43" s="68"/>
    </row>
    <row r="44" spans="1:11" s="12" customFormat="1" x14ac:dyDescent="0.25">
      <c r="A44" s="13"/>
      <c r="B44" s="22"/>
      <c r="C44" s="22"/>
      <c r="D44" s="14"/>
      <c r="E44" s="14"/>
      <c r="F44" s="14" t="str">
        <f t="shared" si="0"/>
        <v/>
      </c>
      <c r="G44" s="14" t="str">
        <f>IF(F44&lt;&gt;"",IF($G$4="Recurso",IF(LEFT($G$5,1)="M",VLOOKUP($G$5,'Definición técnica de imagenes'!$A$3:$G$17,5,FALSE),IF($G$5="F1",'Definición técnica de imagenes'!$E$15,'Definición técnica de imagenes'!$F$13)),'Definición técnica de imagenes'!$E$16),"")</f>
        <v/>
      </c>
      <c r="H44" s="14" t="str">
        <f t="shared" si="1"/>
        <v/>
      </c>
      <c r="I44" s="14" t="str">
        <f>IF(OR(B44&lt;&gt;"",J44&lt;&gt;""),IF($G$4="Recurso",IF(LEFT($G$5,1)="M",IF(VLOOKUP($G$5,'Definición técnica de imagenes'!$A$3:$G$17,6,FALSE)=0,"",VLOOKUP($G$5,'Definición técnica de imagenes'!$A$3:$G$17,6,FALSE)),IF($G$5="F1","","")),'Definición técnica de imagenes'!$F$16),"")</f>
        <v/>
      </c>
      <c r="J44" s="70"/>
      <c r="K44" s="15"/>
    </row>
    <row r="45" spans="1:11" s="12" customFormat="1" x14ac:dyDescent="0.25">
      <c r="A45" s="13"/>
      <c r="B45" s="22"/>
      <c r="C45" s="22"/>
      <c r="D45" s="14"/>
      <c r="E45" s="14"/>
      <c r="F45" s="14" t="str">
        <f t="shared" si="0"/>
        <v/>
      </c>
      <c r="G45" s="14" t="str">
        <f>IF(F45&lt;&gt;"",IF($G$4="Recurso",IF(LEFT($G$5,1)="M",VLOOKUP($G$5,'Definición técnica de imagenes'!$A$3:$G$17,5,FALSE),IF($G$5="F1",'Definición técnica de imagenes'!$E$15,'Definición técnica de imagenes'!$F$13)),'Definición técnica de imagenes'!$E$16),"")</f>
        <v/>
      </c>
      <c r="H45" s="14" t="str">
        <f t="shared" si="1"/>
        <v/>
      </c>
      <c r="I45" s="14" t="str">
        <f>IF(OR(B45&lt;&gt;"",J45&lt;&gt;""),IF($G$4="Recurso",IF(LEFT($G$5,1)="M",IF(VLOOKUP($G$5,'Definición técnica de imagenes'!$A$3:$G$17,6,FALSE)=0,"",VLOOKUP($G$5,'Definición técnica de imagenes'!$A$3:$G$17,6,FALSE)),IF($G$5="F1","","")),'Definición técnica de imagenes'!$F$16),"")</f>
        <v/>
      </c>
      <c r="J45" s="70"/>
      <c r="K45" s="15"/>
    </row>
    <row r="46" spans="1:11" s="12" customFormat="1" x14ac:dyDescent="0.25">
      <c r="A46" s="13"/>
      <c r="B46" s="22"/>
      <c r="C46" s="22"/>
      <c r="D46" s="14"/>
      <c r="E46" s="14"/>
      <c r="F46" s="14" t="str">
        <f t="shared" si="0"/>
        <v/>
      </c>
      <c r="G46" s="14" t="str">
        <f>IF(F46&lt;&gt;"",IF($G$4="Recurso",IF(LEFT($G$5,1)="M",VLOOKUP($G$5,'Definición técnica de imagenes'!$A$3:$G$17,5,FALSE),IF($G$5="F1",'Definición técnica de imagenes'!$E$15,'Definición técnica de imagenes'!$F$13)),'Definición técnica de imagenes'!$E$16),"")</f>
        <v/>
      </c>
      <c r="H46" s="14" t="str">
        <f t="shared" si="1"/>
        <v/>
      </c>
      <c r="I46" s="14" t="str">
        <f>IF(OR(B46&lt;&gt;"",J46&lt;&gt;""),IF($G$4="Recurso",IF(LEFT($G$5,1)="M",IF(VLOOKUP($G$5,'Definición técnica de imagenes'!$A$3:$G$17,6,FALSE)=0,"",VLOOKUP($G$5,'Definición técnica de imagenes'!$A$3:$G$17,6,FALSE)),IF($G$5="F1","","")),'Definición técnica de imagenes'!$F$16),"")</f>
        <v/>
      </c>
      <c r="J46" s="70"/>
      <c r="K46" s="15"/>
    </row>
    <row r="47" spans="1:11" s="12" customFormat="1" x14ac:dyDescent="0.25">
      <c r="A47" s="13"/>
      <c r="B47" s="22"/>
      <c r="C47" s="22"/>
      <c r="D47" s="14"/>
      <c r="E47" s="14"/>
      <c r="F47" s="14" t="str">
        <f t="shared" si="0"/>
        <v/>
      </c>
      <c r="G47" s="14" t="str">
        <f>IF(F47&lt;&gt;"",IF($G$4="Recurso",IF(LEFT($G$5,1)="M",VLOOKUP($G$5,'Definición técnica de imagenes'!$A$3:$G$17,5,FALSE),IF($G$5="F1",'Definición técnica de imagenes'!$E$15,'Definición técnica de imagenes'!$F$13)),'Definición técnica de imagenes'!$E$16),"")</f>
        <v/>
      </c>
      <c r="H47" s="14" t="str">
        <f t="shared" si="1"/>
        <v/>
      </c>
      <c r="I47" s="14" t="str">
        <f>IF(OR(B47&lt;&gt;"",J47&lt;&gt;""),IF($G$4="Recurso",IF(LEFT($G$5,1)="M",IF(VLOOKUP($G$5,'Definición técnica de imagenes'!$A$3:$G$17,6,FALSE)=0,"",VLOOKUP($G$5,'Definición técnica de imagenes'!$A$3:$G$17,6,FALSE)),IF($G$5="F1","","")),'Definición técnica de imagenes'!$F$16),"")</f>
        <v/>
      </c>
      <c r="J47" s="14"/>
      <c r="K47" s="15"/>
    </row>
    <row r="48" spans="1:11" s="12" customFormat="1" x14ac:dyDescent="0.25">
      <c r="A48" s="13"/>
      <c r="B48" s="22"/>
      <c r="C48" s="22"/>
      <c r="D48" s="14"/>
      <c r="E48" s="14"/>
      <c r="F48" s="14" t="str">
        <f t="shared" si="0"/>
        <v/>
      </c>
      <c r="G48" s="14" t="str">
        <f>IF(F48&lt;&gt;"",IF($G$4="Recurso",IF(LEFT($G$5,1)="M",VLOOKUP($G$5,'Definición técnica de imagenes'!$A$3:$G$17,5,FALSE),IF($G$5="F1",'Definición técnica de imagenes'!$E$15,'Definición técnica de imagenes'!$F$13)),'Definición técnica de imagenes'!$E$16),"")</f>
        <v/>
      </c>
      <c r="H48" s="14" t="str">
        <f t="shared" si="1"/>
        <v/>
      </c>
      <c r="I48" s="14" t="str">
        <f>IF(OR(B48&lt;&gt;"",J48&lt;&gt;""),IF($G$4="Recurso",IF(LEFT($G$5,1)="M",IF(VLOOKUP($G$5,'Definición técnica de imagenes'!$A$3:$G$17,6,FALSE)=0,"",VLOOKUP($G$5,'Definición técnica de imagenes'!$A$3:$G$17,6,FALSE)),IF($G$5="F1","","")),'Definición técnica de imagenes'!$F$16),"")</f>
        <v/>
      </c>
      <c r="J48" s="14"/>
      <c r="K48" s="15"/>
    </row>
    <row r="49" spans="1:11" s="12" customFormat="1" x14ac:dyDescent="0.25">
      <c r="A49" s="13"/>
      <c r="B49" s="22"/>
      <c r="C49" s="22"/>
      <c r="D49" s="14"/>
      <c r="E49" s="14"/>
      <c r="F49" s="14" t="str">
        <f t="shared" si="0"/>
        <v/>
      </c>
      <c r="G49" s="14" t="str">
        <f>IF(F49&lt;&gt;"",IF($G$4="Recurso",IF(LEFT($G$5,1)="M",VLOOKUP($G$5,'Definición técnica de imagenes'!$A$3:$G$17,5,FALSE),IF($G$5="F1",'Definición técnica de imagenes'!$E$15,'Definición técnica de imagenes'!$F$13)),'Definición técnica de imagenes'!$E$16),"")</f>
        <v/>
      </c>
      <c r="H49" s="14" t="str">
        <f t="shared" si="1"/>
        <v/>
      </c>
      <c r="I49" s="14" t="str">
        <f>IF(OR(B49&lt;&gt;"",J49&lt;&gt;""),IF($G$4="Recurso",IF(LEFT($G$5,1)="M",IF(VLOOKUP($G$5,'Definición técnica de imagenes'!$A$3:$G$17,6,FALSE)=0,"",VLOOKUP($G$5,'Definición técnica de imagenes'!$A$3:$G$17,6,FALSE)),IF($G$5="F1","","")),'Definición técnica de imagenes'!$F$16),"")</f>
        <v/>
      </c>
      <c r="J49" s="14"/>
      <c r="K49" s="15"/>
    </row>
    <row r="50" spans="1:11" s="12" customFormat="1" x14ac:dyDescent="0.25">
      <c r="A50" s="13"/>
      <c r="B50" s="22"/>
      <c r="C50" s="22"/>
      <c r="D50" s="14"/>
      <c r="E50" s="14"/>
      <c r="F50" s="14" t="str">
        <f t="shared" si="0"/>
        <v/>
      </c>
      <c r="G50" s="14" t="str">
        <f>IF(F50&lt;&gt;"",IF($G$4="Recurso",IF(LEFT($G$5,1)="M",VLOOKUP($G$5,'Definición técnica de imagenes'!$A$3:$G$17,5,FALSE),IF($G$5="F1",'Definición técnica de imagenes'!$E$15,'Definición técnica de imagenes'!$F$13)),'Definición técnica de imagenes'!$E$16),"")</f>
        <v/>
      </c>
      <c r="H50" s="14" t="str">
        <f t="shared" si="1"/>
        <v/>
      </c>
      <c r="I50" s="14" t="str">
        <f>IF(OR(B50&lt;&gt;"",J50&lt;&gt;""),IF($G$4="Recurso",IF(LEFT($G$5,1)="M",IF(VLOOKUP($G$5,'Definición técnica de imagenes'!$A$3:$G$17,6,FALSE)=0,"",VLOOKUP($G$5,'Definición técnica de imagenes'!$A$3:$G$17,6,FALSE)),IF($G$5="F1","","")),'Definición técnica de imagenes'!$F$16),"")</f>
        <v/>
      </c>
      <c r="J50" s="14"/>
      <c r="K50" s="15"/>
    </row>
    <row r="51" spans="1:11" s="12" customFormat="1" x14ac:dyDescent="0.25">
      <c r="A51" s="13"/>
      <c r="B51" s="22"/>
      <c r="C51" s="22"/>
      <c r="D51" s="14"/>
      <c r="E51" s="14"/>
      <c r="F51" s="14" t="str">
        <f t="shared" si="0"/>
        <v/>
      </c>
      <c r="G51" s="14" t="str">
        <f>IF(F51&lt;&gt;"",IF($G$4="Recurso",IF(LEFT($G$5,1)="M",VLOOKUP($G$5,'Definición técnica de imagenes'!$A$3:$G$17,5,FALSE),IF($G$5="F1",'Definición técnica de imagenes'!$E$15,'Definición técnica de imagenes'!$F$13)),'Definición técnica de imagenes'!$E$16),"")</f>
        <v/>
      </c>
      <c r="H51" s="14" t="str">
        <f t="shared" si="1"/>
        <v/>
      </c>
      <c r="I51" s="14" t="str">
        <f>IF(OR(B51&lt;&gt;"",J51&lt;&gt;""),IF($G$4="Recurso",IF(LEFT($G$5,1)="M",IF(VLOOKUP($G$5,'Definición técnica de imagenes'!$A$3:$G$17,6,FALSE)=0,"",VLOOKUP($G$5,'Definición técnica de imagenes'!$A$3:$G$17,6,FALSE)),IF($G$5="F1","","")),'Definición técnica de imagenes'!$F$16),"")</f>
        <v/>
      </c>
      <c r="J51" s="14"/>
      <c r="K51" s="15"/>
    </row>
    <row r="52" spans="1:11" s="12" customFormat="1" x14ac:dyDescent="0.25">
      <c r="A52" s="13"/>
      <c r="B52" s="22"/>
      <c r="C52" s="22"/>
      <c r="D52" s="14"/>
      <c r="E52" s="14"/>
      <c r="F52" s="14" t="str">
        <f t="shared" si="0"/>
        <v/>
      </c>
      <c r="G52" s="14" t="str">
        <f>IF(F52&lt;&gt;"",IF($G$4="Recurso",IF(LEFT($G$5,1)="M",VLOOKUP($G$5,'Definición técnica de imagenes'!$A$3:$G$17,5,FALSE),IF($G$5="F1",'Definición técnica de imagenes'!$E$15,'Definición técnica de imagenes'!$F$13)),'Definición técnica de imagenes'!$E$16),"")</f>
        <v/>
      </c>
      <c r="H52" s="14" t="str">
        <f t="shared" si="1"/>
        <v/>
      </c>
      <c r="I52" s="14" t="str">
        <f>IF(OR(B52&lt;&gt;"",J52&lt;&gt;""),IF($G$4="Recurso",IF(LEFT($G$5,1)="M",IF(VLOOKUP($G$5,'Definición técnica de imagenes'!$A$3:$G$17,6,FALSE)=0,"",VLOOKUP($G$5,'Definición técnica de imagenes'!$A$3:$G$17,6,FALSE)),IF($G$5="F1","","")),'Definición técnica de imagenes'!$F$16),"")</f>
        <v/>
      </c>
      <c r="J52" s="14"/>
      <c r="K52" s="15"/>
    </row>
    <row r="53" spans="1:11" s="12" customFormat="1" x14ac:dyDescent="0.25">
      <c r="A53" s="13"/>
      <c r="B53" s="22"/>
      <c r="C53" s="22"/>
      <c r="D53" s="14"/>
      <c r="E53" s="14"/>
      <c r="F53" s="14" t="str">
        <f t="shared" si="0"/>
        <v/>
      </c>
      <c r="G53" s="14" t="str">
        <f>IF(F53&lt;&gt;"",IF($G$4="Recurso",IF(LEFT($G$5,1)="M",VLOOKUP($G$5,'Definición técnica de imagenes'!$A$3:$G$17,5,FALSE),IF($G$5="F1",'Definición técnica de imagenes'!$E$15,'Definición técnica de imagenes'!$F$13)),'Definición técnica de imagenes'!$E$16),"")</f>
        <v/>
      </c>
      <c r="H53" s="14" t="str">
        <f t="shared" si="1"/>
        <v/>
      </c>
      <c r="I53" s="14" t="str">
        <f>IF(OR(B53&lt;&gt;"",J53&lt;&gt;""),IF($G$4="Recurso",IF(LEFT($G$5,1)="M",IF(VLOOKUP($G$5,'Definición técnica de imagenes'!$A$3:$G$17,6,FALSE)=0,"",VLOOKUP($G$5,'Definición técnica de imagenes'!$A$3:$G$17,6,FALSE)),IF($G$5="F1","","")),'Definición técnica de imagenes'!$F$16),"")</f>
        <v/>
      </c>
      <c r="J53" s="14"/>
      <c r="K53" s="15"/>
    </row>
    <row r="54" spans="1:11" s="12" customFormat="1" x14ac:dyDescent="0.25">
      <c r="A54" s="13"/>
      <c r="B54" s="22"/>
      <c r="C54" s="22"/>
      <c r="D54" s="14"/>
      <c r="E54" s="14"/>
      <c r="F54" s="14" t="str">
        <f t="shared" si="0"/>
        <v/>
      </c>
      <c r="G54" s="14" t="str">
        <f>IF(F54&lt;&gt;"",IF($G$4="Recurso",IF(LEFT($G$5,1)="M",VLOOKUP($G$5,'Definición técnica de imagenes'!$A$3:$G$17,5,FALSE),IF($G$5="F1",'Definición técnica de imagenes'!$E$15,'Definición técnica de imagenes'!$F$13)),'Definición técnica de imagenes'!$E$16),"")</f>
        <v/>
      </c>
      <c r="H54" s="14" t="str">
        <f t="shared" si="1"/>
        <v/>
      </c>
      <c r="I54" s="14" t="str">
        <f>IF(OR(B54&lt;&gt;"",J54&lt;&gt;""),IF($G$4="Recurso",IF(LEFT($G$5,1)="M",IF(VLOOKUP($G$5,'Definición técnica de imagenes'!$A$3:$G$17,6,FALSE)=0,"",VLOOKUP($G$5,'Definición técnica de imagenes'!$A$3:$G$17,6,FALSE)),IF($G$5="F1","","")),'Definición técnica de imagenes'!$F$16),"")</f>
        <v/>
      </c>
      <c r="J54" s="14"/>
      <c r="K54" s="15"/>
    </row>
    <row r="55" spans="1:11" s="12" customFormat="1" x14ac:dyDescent="0.25">
      <c r="A55" s="13"/>
      <c r="B55" s="22"/>
      <c r="C55" s="22"/>
      <c r="D55" s="14"/>
      <c r="E55" s="14"/>
      <c r="F55" s="14" t="str">
        <f t="shared" si="0"/>
        <v/>
      </c>
      <c r="G55" s="14" t="str">
        <f>IF(F55&lt;&gt;"",IF($G$4="Recurso",IF(LEFT($G$5,1)="M",VLOOKUP($G$5,'Definición técnica de imagenes'!$A$3:$G$17,5,FALSE),IF($G$5="F1",'Definición técnica de imagenes'!$E$15,'Definición técnica de imagenes'!$F$13)),'Definición técnica de imagenes'!$E$16),"")</f>
        <v/>
      </c>
      <c r="H55" s="14" t="str">
        <f t="shared" si="1"/>
        <v/>
      </c>
      <c r="I55" s="14" t="str">
        <f>IF(OR(B55&lt;&gt;"",J55&lt;&gt;""),IF($G$4="Recurso",IF(LEFT($G$5,1)="M",IF(VLOOKUP($G$5,'Definición técnica de imagenes'!$A$3:$G$17,6,FALSE)=0,"",VLOOKUP($G$5,'Definición técnica de imagenes'!$A$3:$G$17,6,FALSE)),IF($G$5="F1","","")),'Definición técnica de imagenes'!$F$16),"")</f>
        <v/>
      </c>
      <c r="J55" s="14"/>
      <c r="K55" s="15"/>
    </row>
    <row r="56" spans="1:11" s="12" customFormat="1" x14ac:dyDescent="0.25">
      <c r="A56" s="13"/>
      <c r="B56" s="22"/>
      <c r="C56" s="22"/>
      <c r="D56" s="14"/>
      <c r="E56" s="14"/>
      <c r="F56" s="14" t="str">
        <f t="shared" si="0"/>
        <v/>
      </c>
      <c r="G56" s="14" t="str">
        <f>IF(F56&lt;&gt;"",IF($G$4="Recurso",IF(LEFT($G$5,1)="M",VLOOKUP($G$5,'Definición técnica de imagenes'!$A$3:$G$17,5,FALSE),IF($G$5="F1",'Definición técnica de imagenes'!$E$15,'Definición técnica de imagenes'!$F$13)),'Definición técnica de imagenes'!$E$16),"")</f>
        <v/>
      </c>
      <c r="H56" s="14" t="str">
        <f t="shared" si="1"/>
        <v/>
      </c>
      <c r="I56" s="14" t="str">
        <f>IF(OR(B56&lt;&gt;"",J56&lt;&gt;""),IF($G$4="Recurso",IF(LEFT($G$5,1)="M",IF(VLOOKUP($G$5,'Definición técnica de imagenes'!$A$3:$G$17,6,FALSE)=0,"",VLOOKUP($G$5,'Definición técnica de imagenes'!$A$3:$G$17,6,FALSE)),IF($G$5="F1","","")),'Definición técnica de imagenes'!$F$16),"")</f>
        <v/>
      </c>
      <c r="J56" s="14"/>
      <c r="K56" s="15"/>
    </row>
    <row r="57" spans="1:11" s="12" customFormat="1" x14ac:dyDescent="0.25">
      <c r="A57" s="13"/>
      <c r="B57" s="22"/>
      <c r="C57" s="22"/>
      <c r="D57" s="14"/>
      <c r="E57" s="14"/>
      <c r="F57" s="14" t="str">
        <f t="shared" si="0"/>
        <v/>
      </c>
      <c r="G57" s="14" t="str">
        <f>IF(F57&lt;&gt;"",IF($G$4="Recurso",IF(LEFT($G$5,1)="M",VLOOKUP($G$5,'Definición técnica de imagenes'!$A$3:$G$17,5,FALSE),IF($G$5="F1",'Definición técnica de imagenes'!$E$15,'Definición técnica de imagenes'!$F$13)),'Definición técnica de imagenes'!$E$16),"")</f>
        <v/>
      </c>
      <c r="H57" s="14" t="str">
        <f t="shared" si="1"/>
        <v/>
      </c>
      <c r="I57" s="14" t="str">
        <f>IF(OR(B57&lt;&gt;"",J57&lt;&gt;""),IF($G$4="Recurso",IF(LEFT($G$5,1)="M",IF(VLOOKUP($G$5,'Definición técnica de imagenes'!$A$3:$G$17,6,FALSE)=0,"",VLOOKUP($G$5,'Definición técnica de imagenes'!$A$3:$G$17,6,FALSE)),IF($G$5="F1","","")),'Definición técnica de imagenes'!$F$16),"")</f>
        <v/>
      </c>
      <c r="J57" s="14"/>
      <c r="K57" s="15"/>
    </row>
    <row r="58" spans="1:11" s="12" customFormat="1" x14ac:dyDescent="0.25">
      <c r="A58" s="13"/>
      <c r="B58" s="22"/>
      <c r="C58" s="22"/>
      <c r="D58" s="14"/>
      <c r="E58" s="14"/>
      <c r="F58" s="14" t="str">
        <f t="shared" si="0"/>
        <v/>
      </c>
      <c r="G58" s="14" t="str">
        <f>IF(F58&lt;&gt;"",IF($G$4="Recurso",IF(LEFT($G$5,1)="M",VLOOKUP($G$5,'Definición técnica de imagenes'!$A$3:$G$17,5,FALSE),IF($G$5="F1",'Definición técnica de imagenes'!$E$15,'Definición técnica de imagenes'!$F$13)),'Definición técnica de imagenes'!$E$16),"")</f>
        <v/>
      </c>
      <c r="H58" s="14" t="str">
        <f t="shared" si="1"/>
        <v/>
      </c>
      <c r="I58" s="14" t="str">
        <f>IF(OR(B58&lt;&gt;"",J58&lt;&gt;""),IF($G$4="Recurso",IF(LEFT($G$5,1)="M",IF(VLOOKUP($G$5,'Definición técnica de imagenes'!$A$3:$G$17,6,FALSE)=0,"",VLOOKUP($G$5,'Definición técnica de imagenes'!$A$3:$G$17,6,FALSE)),IF($G$5="F1","","")),'Definición técnica de imagenes'!$F$16),"")</f>
        <v/>
      </c>
      <c r="J58" s="14"/>
      <c r="K58" s="15"/>
    </row>
    <row r="59" spans="1:11" s="12" customFormat="1" x14ac:dyDescent="0.25">
      <c r="A59" s="13"/>
      <c r="B59" s="22"/>
      <c r="C59" s="22"/>
      <c r="D59" s="14"/>
      <c r="E59" s="14"/>
      <c r="F59" s="14" t="str">
        <f t="shared" si="0"/>
        <v/>
      </c>
      <c r="G59" s="14" t="str">
        <f>IF(F59&lt;&gt;"",IF($G$4="Recurso",IF(LEFT($G$5,1)="M",VLOOKUP($G$5,'Definición técnica de imagenes'!$A$3:$G$17,5,FALSE),IF($G$5="F1",'Definición técnica de imagenes'!$E$15,'Definición técnica de imagenes'!$F$13)),'Definición técnica de imagenes'!$E$16),"")</f>
        <v/>
      </c>
      <c r="H59" s="14" t="str">
        <f t="shared" si="1"/>
        <v/>
      </c>
      <c r="I59" s="14" t="str">
        <f>IF(OR(B59&lt;&gt;"",J59&lt;&gt;""),IF($G$4="Recurso",IF(LEFT($G$5,1)="M",IF(VLOOKUP($G$5,'Definición técnica de imagenes'!$A$3:$G$17,6,FALSE)=0,"",VLOOKUP($G$5,'Definición técnica de imagenes'!$A$3:$G$17,6,FALSE)),IF($G$5="F1","","")),'Definición técnica de imagenes'!$F$16),"")</f>
        <v/>
      </c>
      <c r="J59" s="14"/>
      <c r="K59" s="15"/>
    </row>
    <row r="60" spans="1:11" s="12" customFormat="1" x14ac:dyDescent="0.25">
      <c r="A60" s="13"/>
      <c r="B60" s="22"/>
      <c r="C60" s="22"/>
      <c r="D60" s="14"/>
      <c r="E60" s="14"/>
      <c r="F60" s="14" t="str">
        <f t="shared" si="0"/>
        <v/>
      </c>
      <c r="G60" s="14" t="str">
        <f>IF(F60&lt;&gt;"",IF($G$4="Recurso",IF(LEFT($G$5,1)="M",VLOOKUP($G$5,'Definición técnica de imagenes'!$A$3:$G$17,5,FALSE),IF($G$5="F1",'Definición técnica de imagenes'!$E$15,'Definición técnica de imagenes'!$F$13)),'Definición técnica de imagenes'!$E$16),"")</f>
        <v/>
      </c>
      <c r="H60" s="14" t="str">
        <f t="shared" si="1"/>
        <v/>
      </c>
      <c r="I60" s="14" t="str">
        <f>IF(OR(B60&lt;&gt;"",J60&lt;&gt;""),IF($G$4="Recurso",IF(LEFT($G$5,1)="M",IF(VLOOKUP($G$5,'Definición técnica de imagenes'!$A$3:$G$17,6,FALSE)=0,"",VLOOKUP($G$5,'Definición técnica de imagenes'!$A$3:$G$17,6,FALSE)),IF($G$5="F1","","")),'Definición técnica de imagenes'!$F$16),"")</f>
        <v/>
      </c>
      <c r="J60" s="14"/>
      <c r="K60" s="15"/>
    </row>
    <row r="61" spans="1:11" s="12" customFormat="1" x14ac:dyDescent="0.25">
      <c r="A61" s="13"/>
      <c r="B61" s="22"/>
      <c r="C61" s="22"/>
      <c r="D61" s="14"/>
      <c r="E61" s="14"/>
      <c r="F61" s="14" t="str">
        <f t="shared" si="0"/>
        <v/>
      </c>
      <c r="G61" s="14" t="str">
        <f>IF(F61&lt;&gt;"",IF($G$4="Recurso",IF(LEFT($G$5,1)="M",VLOOKUP($G$5,'Definición técnica de imagenes'!$A$3:$G$17,5,FALSE),IF($G$5="F1",'Definición técnica de imagenes'!$E$15,'Definición técnica de imagenes'!$F$13)),'Definición técnica de imagenes'!$E$16),"")</f>
        <v/>
      </c>
      <c r="H61" s="14" t="str">
        <f t="shared" si="1"/>
        <v/>
      </c>
      <c r="I61" s="14" t="str">
        <f>IF(OR(B61&lt;&gt;"",J61&lt;&gt;""),IF($G$4="Recurso",IF(LEFT($G$5,1)="M",IF(VLOOKUP($G$5,'Definición técnica de imagenes'!$A$3:$G$17,6,FALSE)=0,"",VLOOKUP($G$5,'Definición técnica de imagenes'!$A$3:$G$17,6,FALSE)),IF($G$5="F1","","")),'Definición técnica de imagenes'!$F$16),"")</f>
        <v/>
      </c>
      <c r="J61" s="14"/>
      <c r="K61" s="15"/>
    </row>
    <row r="62" spans="1:11" s="12" customFormat="1" x14ac:dyDescent="0.25">
      <c r="A62" s="13"/>
      <c r="B62" s="13"/>
      <c r="C62" s="13"/>
      <c r="D62" s="14"/>
      <c r="E62" s="14"/>
      <c r="F62" s="14" t="str">
        <f t="shared" si="0"/>
        <v/>
      </c>
      <c r="G62" s="14" t="str">
        <f>IF(F62&lt;&gt;"",IF($G$4="Recurso",IF(LEFT($G$5,1)="M",VLOOKUP($G$5,'Definición técnica de imagenes'!$A$3:$G$17,5,FALSE),IF($G$5="F1",'Definición técnica de imagenes'!$E$15,'Definición técnica de imagenes'!$F$13)),'Definición técnica de imagenes'!$E$16),"")</f>
        <v/>
      </c>
      <c r="H62" s="14" t="str">
        <f t="shared" si="1"/>
        <v/>
      </c>
      <c r="I62" s="14" t="str">
        <f>IF(OR(B62&lt;&gt;"",J62&lt;&gt;""),IF($G$4="Recurso",IF(LEFT($G$5,1)="M",IF(VLOOKUP($G$5,'Definición técnica de imagenes'!$A$3:$G$17,6,FALSE)=0,"",VLOOKUP($G$5,'Definición técnica de imagenes'!$A$3:$G$17,6,FALSE)),IF($G$5="F1","","")),'Definición técnica de imagenes'!$F$16),"")</f>
        <v/>
      </c>
      <c r="J62" s="14"/>
      <c r="K62" s="15"/>
    </row>
    <row r="63" spans="1:11" s="12" customFormat="1" x14ac:dyDescent="0.25">
      <c r="A63" s="13"/>
      <c r="B63" s="13"/>
      <c r="C63" s="13"/>
      <c r="D63" s="14"/>
      <c r="E63" s="14"/>
      <c r="F63" s="14" t="str">
        <f t="shared" si="0"/>
        <v/>
      </c>
      <c r="G63" s="14" t="str">
        <f>IF(F63&lt;&gt;"",IF($G$4="Recurso",IF(LEFT($G$5,1)="M",VLOOKUP($G$5,'Definición técnica de imagenes'!$A$3:$G$17,5,FALSE),IF($G$5="F1",'Definición técnica de imagenes'!$E$15,'Definición técnica de imagenes'!$F$13)),'Definición técnica de imagenes'!$E$16),"")</f>
        <v/>
      </c>
      <c r="H63" s="14" t="str">
        <f t="shared" si="1"/>
        <v/>
      </c>
      <c r="I63" s="14" t="str">
        <f>IF(OR(B63&lt;&gt;"",J63&lt;&gt;""),IF($G$4="Recurso",IF(LEFT($G$5,1)="M",IF(VLOOKUP($G$5,'Definición técnica de imagenes'!$A$3:$G$17,6,FALSE)=0,"",VLOOKUP($G$5,'Definición técnica de imagenes'!$A$3:$G$17,6,FALSE)),IF($G$5="F1","","")),'Definición técnica de imagenes'!$F$16),"")</f>
        <v/>
      </c>
      <c r="J63" s="14"/>
      <c r="K63" s="15"/>
    </row>
    <row r="64" spans="1:11" s="12" customFormat="1" x14ac:dyDescent="0.25">
      <c r="A64" s="13"/>
      <c r="B64" s="13"/>
      <c r="C64" s="13"/>
      <c r="D64" s="14"/>
      <c r="E64" s="14"/>
      <c r="F64" s="14" t="str">
        <f t="shared" si="0"/>
        <v/>
      </c>
      <c r="G64" s="14" t="str">
        <f>IF(F64&lt;&gt;"",IF($G$4="Recurso",IF(LEFT($G$5,1)="M",VLOOKUP($G$5,'Definición técnica de imagenes'!$A$3:$G$17,5,FALSE),IF($G$5="F1",'Definición técnica de imagenes'!$E$15,'Definición técnica de imagenes'!$F$13)),'Definición técnica de imagenes'!$E$16),"")</f>
        <v/>
      </c>
      <c r="H64" s="14" t="str">
        <f t="shared" si="1"/>
        <v/>
      </c>
      <c r="I64" s="14" t="str">
        <f>IF(OR(B64&lt;&gt;"",J64&lt;&gt;""),IF($G$4="Recurso",IF(LEFT($G$5,1)="M",IF(VLOOKUP($G$5,'Definición técnica de imagenes'!$A$3:$G$17,6,FALSE)=0,"",VLOOKUP($G$5,'Definición técnica de imagenes'!$A$3:$G$17,6,FALSE)),IF($G$5="F1","","")),'Definición técnica de imagenes'!$F$16),"")</f>
        <v/>
      </c>
      <c r="J64" s="14"/>
      <c r="K64" s="15"/>
    </row>
    <row r="65" spans="1:11" s="12" customFormat="1" x14ac:dyDescent="0.25">
      <c r="A65" s="13"/>
      <c r="B65" s="13"/>
      <c r="C65" s="13"/>
      <c r="D65" s="14"/>
      <c r="E65" s="14"/>
      <c r="F65" s="14" t="str">
        <f t="shared" si="0"/>
        <v/>
      </c>
      <c r="G65" s="14" t="str">
        <f>IF(F65&lt;&gt;"",IF($G$4="Recurso",IF(LEFT($G$5,1)="M",VLOOKUP($G$5,'Definición técnica de imagenes'!$A$3:$G$17,5,FALSE),IF($G$5="F1",'Definición técnica de imagenes'!$E$15,'Definición técnica de imagenes'!$F$13)),'Definición técnica de imagenes'!$E$16),"")</f>
        <v/>
      </c>
      <c r="H65" s="14" t="str">
        <f t="shared" si="1"/>
        <v/>
      </c>
      <c r="I65" s="14" t="str">
        <f>IF(OR(B65&lt;&gt;"",J65&lt;&gt;""),IF($G$4="Recurso",IF(LEFT($G$5,1)="M",IF(VLOOKUP($G$5,'Definición técnica de imagenes'!$A$3:$G$17,6,FALSE)=0,"",VLOOKUP($G$5,'Definición técnica de imagenes'!$A$3:$G$17,6,FALSE)),IF($G$5="F1","","")),'Definición técnica de imagenes'!$F$16),"")</f>
        <v/>
      </c>
      <c r="J65" s="14"/>
      <c r="K65" s="15"/>
    </row>
    <row r="66" spans="1:11" s="12" customFormat="1" x14ac:dyDescent="0.25">
      <c r="A66" s="13"/>
      <c r="B66" s="13"/>
      <c r="C66" s="13"/>
      <c r="D66" s="14"/>
      <c r="E66" s="14"/>
      <c r="F66" s="14" t="str">
        <f t="shared" si="0"/>
        <v/>
      </c>
      <c r="G66" s="14" t="str">
        <f>IF(F66&lt;&gt;"",IF($G$4="Recurso",IF(LEFT($G$5,1)="M",VLOOKUP($G$5,'Definición técnica de imagenes'!$A$3:$G$17,5,FALSE),IF($G$5="F1",'Definición técnica de imagenes'!$E$15,'Definición técnica de imagenes'!$F$13)),'Definición técnica de imagenes'!$E$16),"")</f>
        <v/>
      </c>
      <c r="H66" s="14" t="str">
        <f t="shared" si="1"/>
        <v/>
      </c>
      <c r="I66" s="14" t="str">
        <f>IF(OR(B66&lt;&gt;"",J66&lt;&gt;""),IF($G$4="Recurso",IF(LEFT($G$5,1)="M",IF(VLOOKUP($G$5,'Definición técnica de imagenes'!$A$3:$G$17,6,FALSE)=0,"",VLOOKUP($G$5,'Definición técnica de imagenes'!$A$3:$G$17,6,FALSE)),IF($G$5="F1","","")),'Definición técnica de imagenes'!$F$16),"")</f>
        <v/>
      </c>
      <c r="J66" s="14"/>
      <c r="K66" s="15"/>
    </row>
    <row r="67" spans="1:11" s="12" customFormat="1" x14ac:dyDescent="0.25">
      <c r="A67" s="13"/>
      <c r="B67" s="13"/>
      <c r="C67" s="13"/>
      <c r="D67" s="14"/>
      <c r="E67" s="14"/>
      <c r="F67" s="14" t="str">
        <f t="shared" si="0"/>
        <v/>
      </c>
      <c r="G67" s="14" t="str">
        <f>IF(F67&lt;&gt;"",IF($G$4="Recurso",IF(LEFT($G$5,1)="M",VLOOKUP($G$5,'Definición técnica de imagenes'!$A$3:$G$17,5,FALSE),IF($G$5="F1",'Definición técnica de imagenes'!$E$15,'Definición técnica de imagenes'!$F$13)),'Definición técnica de imagenes'!$E$16),"")</f>
        <v/>
      </c>
      <c r="H67" s="14" t="str">
        <f t="shared" si="1"/>
        <v/>
      </c>
      <c r="I67" s="14" t="str">
        <f>IF(OR(B67&lt;&gt;"",J67&lt;&gt;""),IF($G$4="Recurso",IF(LEFT($G$5,1)="M",IF(VLOOKUP($G$5,'Definición técnica de imagenes'!$A$3:$G$17,6,FALSE)=0,"",VLOOKUP($G$5,'Definición técnica de imagenes'!$A$3:$G$17,6,FALSE)),IF($G$5="F1","","")),'Definición técnica de imagenes'!$F$16),"")</f>
        <v/>
      </c>
      <c r="J67" s="14"/>
      <c r="K67" s="15"/>
    </row>
    <row r="68" spans="1:11" s="12" customFormat="1" x14ac:dyDescent="0.25">
      <c r="A68" s="13"/>
      <c r="B68" s="13"/>
      <c r="C68" s="13"/>
      <c r="D68" s="14"/>
      <c r="E68" s="14"/>
      <c r="F68" s="14" t="str">
        <f t="shared" si="0"/>
        <v/>
      </c>
      <c r="G68" s="14" t="str">
        <f>IF(F68&lt;&gt;"",IF($G$4="Recurso",IF(LEFT($G$5,1)="M",VLOOKUP($G$5,'Definición técnica de imagenes'!$A$3:$G$17,5,FALSE),IF($G$5="F1",'Definición técnica de imagenes'!$E$15,'Definición técnica de imagenes'!$F$13)),'Definición técnica de imagenes'!$E$16),"")</f>
        <v/>
      </c>
      <c r="H68" s="14" t="str">
        <f t="shared" si="1"/>
        <v/>
      </c>
      <c r="I68" s="14" t="str">
        <f>IF(OR(B68&lt;&gt;"",J68&lt;&gt;""),IF($G$4="Recurso",IF(LEFT($G$5,1)="M",IF(VLOOKUP($G$5,'Definición técnica de imagenes'!$A$3:$G$17,6,FALSE)=0,"",VLOOKUP($G$5,'Definición técnica de imagenes'!$A$3:$G$17,6,FALSE)),IF($G$5="F1","","")),'Definición técnica de imagenes'!$F$16),"")</f>
        <v/>
      </c>
      <c r="J68" s="14"/>
      <c r="K68" s="15"/>
    </row>
    <row r="69" spans="1:11" s="12" customFormat="1" x14ac:dyDescent="0.25">
      <c r="A69" s="13"/>
      <c r="B69" s="13"/>
      <c r="C69" s="13"/>
      <c r="D69" s="14"/>
      <c r="E69" s="14"/>
      <c r="F69" s="14" t="str">
        <f t="shared" si="0"/>
        <v/>
      </c>
      <c r="G69" s="14" t="str">
        <f>IF(F69&lt;&gt;"",IF($G$4="Recurso",IF(LEFT($G$5,1)="M",VLOOKUP($G$5,'Definición técnica de imagenes'!$A$3:$G$17,5,FALSE),IF($G$5="F1",'Definición técnica de imagenes'!$E$15,'Definición técnica de imagenes'!$F$13)),'Definición técnica de imagenes'!$E$16),"")</f>
        <v/>
      </c>
      <c r="H69" s="14" t="str">
        <f t="shared" si="1"/>
        <v/>
      </c>
      <c r="I69" s="14" t="str">
        <f>IF(OR(B69&lt;&gt;"",J69&lt;&gt;""),IF($G$4="Recurso",IF(LEFT($G$5,1)="M",IF(VLOOKUP($G$5,'Definición técnica de imagenes'!$A$3:$G$17,6,FALSE)=0,"",VLOOKUP($G$5,'Definición técnica de imagenes'!$A$3:$G$17,6,FALSE)),IF($G$5="F1","","")),'Definición técnica de imagenes'!$F$16),"")</f>
        <v/>
      </c>
      <c r="J69" s="14"/>
      <c r="K69" s="15"/>
    </row>
    <row r="70" spans="1:11" s="12" customFormat="1" x14ac:dyDescent="0.25">
      <c r="A70" s="13"/>
      <c r="B70" s="13"/>
      <c r="C70" s="13"/>
      <c r="D70" s="14"/>
      <c r="E70" s="14"/>
      <c r="F70" s="14" t="str">
        <f t="shared" si="0"/>
        <v/>
      </c>
      <c r="G70" s="14" t="str">
        <f>IF(F70&lt;&gt;"",IF($G$4="Recurso",IF(LEFT($G$5,1)="M",VLOOKUP($G$5,'Definición técnica de imagenes'!$A$3:$G$17,5,FALSE),IF($G$5="F1",'Definición técnica de imagenes'!$E$15,'Definición técnica de imagenes'!$F$13)),'Definición técnica de imagenes'!$E$16),"")</f>
        <v/>
      </c>
      <c r="H70" s="14" t="str">
        <f t="shared" si="1"/>
        <v/>
      </c>
      <c r="I70" s="14" t="str">
        <f>IF(OR(B70&lt;&gt;"",J70&lt;&gt;""),IF($G$4="Recurso",IF(LEFT($G$5,1)="M",IF(VLOOKUP($G$5,'Definición técnica de imagenes'!$A$3:$G$17,6,FALSE)=0,"",VLOOKUP($G$5,'Definición técnica de imagenes'!$A$3:$G$17,6,FALSE)),IF($G$5="F1","","")),'Definición técnica de imagenes'!$F$16),"")</f>
        <v/>
      </c>
      <c r="J70" s="14"/>
      <c r="K70" s="15"/>
    </row>
    <row r="71" spans="1:11" s="12" customFormat="1" x14ac:dyDescent="0.25">
      <c r="A71" s="13"/>
      <c r="B71" s="13"/>
      <c r="C71" s="13"/>
      <c r="D71" s="14"/>
      <c r="E71" s="14"/>
      <c r="F71" s="14" t="str">
        <f t="shared" si="0"/>
        <v/>
      </c>
      <c r="G71" s="14" t="str">
        <f>IF(F71&lt;&gt;"",IF($G$4="Recurso",IF(LEFT($G$5,1)="M",VLOOKUP($G$5,'Definición técnica de imagenes'!$A$3:$G$17,5,FALSE),IF($G$5="F1",'Definición técnica de imagenes'!$E$15,'Definición técnica de imagenes'!$F$13)),'Definición técnica de imagenes'!$E$16),"")</f>
        <v/>
      </c>
      <c r="H71" s="14" t="str">
        <f t="shared" si="1"/>
        <v/>
      </c>
      <c r="I71" s="14" t="str">
        <f>IF(OR(B71&lt;&gt;"",J71&lt;&gt;""),IF($G$4="Recurso",IF(LEFT($G$5,1)="M",IF(VLOOKUP($G$5,'Definición técnica de imagenes'!$A$3:$G$17,6,FALSE)=0,"",VLOOKUP($G$5,'Definición técnica de imagenes'!$A$3:$G$17,6,FALSE)),IF($G$5="F1","","")),'Definición técnica de imagenes'!$F$16),"")</f>
        <v/>
      </c>
      <c r="J71" s="14"/>
      <c r="K71" s="15"/>
    </row>
    <row r="72" spans="1:11" s="12" customFormat="1" x14ac:dyDescent="0.25">
      <c r="A72" s="13"/>
      <c r="B72" s="13"/>
      <c r="C72" s="13"/>
      <c r="D72" s="14"/>
      <c r="E72" s="14"/>
      <c r="F72" s="14" t="str">
        <f t="shared" si="0"/>
        <v/>
      </c>
      <c r="G72" s="14" t="str">
        <f>IF(F72&lt;&gt;"",IF($G$4="Recurso",IF(LEFT($G$5,1)="M",VLOOKUP($G$5,'Definición técnica de imagenes'!$A$3:$G$17,5,FALSE),IF($G$5="F1",'Definición técnica de imagenes'!$E$15,'Definición técnica de imagenes'!$F$13)),'Definición técnica de imagenes'!$E$16),"")</f>
        <v/>
      </c>
      <c r="H72" s="14" t="str">
        <f t="shared" si="1"/>
        <v/>
      </c>
      <c r="I72" s="14" t="str">
        <f>IF(OR(B72&lt;&gt;"",J72&lt;&gt;""),IF($G$4="Recurso",IF(LEFT($G$5,1)="M",IF(VLOOKUP($G$5,'Definición técnica de imagenes'!$A$3:$G$17,6,FALSE)=0,"",VLOOKUP($G$5,'Definición técnica de imagenes'!$A$3:$G$17,6,FALSE)),IF($G$5="F1","","")),'Definición técnica de imagenes'!$F$16),"")</f>
        <v/>
      </c>
      <c r="J72" s="14"/>
      <c r="K72" s="15"/>
    </row>
    <row r="73" spans="1:11" s="12" customFormat="1" x14ac:dyDescent="0.25">
      <c r="A73" s="13"/>
      <c r="B73" s="13"/>
      <c r="C73" s="13"/>
      <c r="D73" s="14"/>
      <c r="E73" s="14"/>
      <c r="F73" s="14" t="str">
        <f t="shared" si="0"/>
        <v/>
      </c>
      <c r="G73" s="14" t="str">
        <f>IF(F73&lt;&gt;"",IF($G$4="Recurso",IF(LEFT($G$5,1)="M",VLOOKUP($G$5,'Definición técnica de imagenes'!$A$3:$G$17,5,FALSE),IF($G$5="F1",'Definición técnica de imagenes'!$E$15,'Definición técnica de imagenes'!$F$13)),'Definición técnica de imagenes'!$E$16),"")</f>
        <v/>
      </c>
      <c r="H73" s="14" t="str">
        <f t="shared" si="1"/>
        <v/>
      </c>
      <c r="I73" s="14" t="str">
        <f>IF(OR(B73&lt;&gt;"",J73&lt;&gt;""),IF($G$4="Recurso",IF(LEFT($G$5,1)="M",IF(VLOOKUP($G$5,'Definición técnica de imagenes'!$A$3:$G$17,6,FALSE)=0,"",VLOOKUP($G$5,'Definición técnica de imagenes'!$A$3:$G$17,6,FALSE)),IF($G$5="F1","","")),'Definición técnica de imagenes'!$F$16),"")</f>
        <v/>
      </c>
      <c r="J73" s="14"/>
      <c r="K73" s="15"/>
    </row>
    <row r="74" spans="1:11" s="12" customFormat="1" x14ac:dyDescent="0.25">
      <c r="A74" s="13"/>
      <c r="B74" s="13"/>
      <c r="C74" s="13"/>
      <c r="D74" s="14"/>
      <c r="E74" s="14"/>
      <c r="F74" s="14" t="str">
        <f t="shared" si="0"/>
        <v/>
      </c>
      <c r="G74" s="14" t="str">
        <f>IF(F74&lt;&gt;"",IF($G$4="Recurso",IF(LEFT($G$5,1)="M",VLOOKUP($G$5,'Definición técnica de imagenes'!$A$3:$G$17,5,FALSE),IF($G$5="F1",'Definición técnica de imagenes'!$E$15,'Definición técnica de imagenes'!$F$13)),'Definición técnica de imagenes'!$E$16),"")</f>
        <v/>
      </c>
      <c r="H74" s="14" t="str">
        <f t="shared" si="1"/>
        <v/>
      </c>
      <c r="I74" s="14" t="str">
        <f>IF(OR(B74&lt;&gt;"",J74&lt;&gt;""),IF($G$4="Recurso",IF(LEFT($G$5,1)="M",IF(VLOOKUP($G$5,'Definición técnica de imagenes'!$A$3:$G$17,6,FALSE)=0,"",VLOOKUP($G$5,'Definición técnica de imagenes'!$A$3:$G$17,6,FALSE)),IF($G$5="F1","","")),'Definición técnica de imagenes'!$F$16),"")</f>
        <v/>
      </c>
      <c r="J74" s="14"/>
      <c r="K74" s="15"/>
    </row>
    <row r="75" spans="1:11" s="12" customFormat="1" x14ac:dyDescent="0.25">
      <c r="A75" s="13"/>
      <c r="B75" s="13"/>
      <c r="C75" s="13"/>
      <c r="D75" s="14"/>
      <c r="E75" s="14"/>
      <c r="F75" s="14" t="str">
        <f t="shared" ref="F75:F108" si="3">IF(OR(B75&lt;&gt;"",J75&lt;&gt;""),CONCATENATE($C$7,"_",$A75,IF($G$4="Cuaderno de Estudio","_small",CONCATENATE(IF(I75="","","n"),IF(LEFT($G$5,1)="F",".jpg",".png")))),"")</f>
        <v/>
      </c>
      <c r="G75" s="14" t="str">
        <f>IF(F75&lt;&gt;"",IF($G$4="Recurso",IF(LEFT($G$5,1)="M",VLOOKUP($G$5,'Definición técnica de imagenes'!$A$3:$G$17,5,FALSE),IF($G$5="F1",'Definición técnica de imagenes'!$E$15,'Definición técnica de imagenes'!$F$13)),'Definición técnica de imagenes'!$E$16),"")</f>
        <v/>
      </c>
      <c r="H75" s="14" t="str">
        <f t="shared" ref="H75:H108" si="4">IF(AND(I75&lt;&gt;"",I75&lt;&gt;0),IF(OR(B75&lt;&gt;"",J75&lt;&gt;""),CONCATENATE($C$7,"_",$A75,IF($G$4="Cuaderno de Estudio","_zoom",CONCATENATE("a",IF(LEFT($G$5,1)="F",".jpg",".png")))),""),"")</f>
        <v/>
      </c>
      <c r="I75" s="14" t="str">
        <f>IF(OR(B75&lt;&gt;"",J75&lt;&gt;""),IF($G$4="Recurso",IF(LEFT($G$5,1)="M",IF(VLOOKUP($G$5,'Definición técnica de imagenes'!$A$3:$G$17,6,FALSE)=0,"",VLOOKUP($G$5,'Definición técnica de imagenes'!$A$3:$G$17,6,FALSE)),IF($G$5="F1","","")),'Definición técnica de imagenes'!$F$16),"")</f>
        <v/>
      </c>
      <c r="J75" s="14"/>
      <c r="K75" s="15"/>
    </row>
    <row r="76" spans="1:11" s="12" customFormat="1" x14ac:dyDescent="0.25">
      <c r="A76" s="13"/>
      <c r="B76" s="13"/>
      <c r="C76" s="13"/>
      <c r="D76" s="14"/>
      <c r="E76" s="14"/>
      <c r="F76" s="14" t="str">
        <f t="shared" si="3"/>
        <v/>
      </c>
      <c r="G76" s="14" t="str">
        <f>IF(F76&lt;&gt;"",IF($G$4="Recurso",IF(LEFT($G$5,1)="M",VLOOKUP($G$5,'Definición técnica de imagenes'!$A$3:$G$17,5,FALSE),IF($G$5="F1",'Definición técnica de imagenes'!$E$15,'Definición técnica de imagenes'!$F$13)),'Definición técnica de imagenes'!$E$16),"")</f>
        <v/>
      </c>
      <c r="H76" s="14" t="str">
        <f t="shared" si="4"/>
        <v/>
      </c>
      <c r="I76" s="14" t="str">
        <f>IF(OR(B76&lt;&gt;"",J76&lt;&gt;""),IF($G$4="Recurso",IF(LEFT($G$5,1)="M",IF(VLOOKUP($G$5,'Definición técnica de imagenes'!$A$3:$G$17,6,FALSE)=0,"",VLOOKUP($G$5,'Definición técnica de imagenes'!$A$3:$G$17,6,FALSE)),IF($G$5="F1","","")),'Definición técnica de imagenes'!$F$16),"")</f>
        <v/>
      </c>
      <c r="J76" s="14"/>
      <c r="K76" s="15"/>
    </row>
    <row r="77" spans="1:11" s="12" customFormat="1" x14ac:dyDescent="0.25">
      <c r="A77" s="13"/>
      <c r="B77" s="13"/>
      <c r="C77" s="13"/>
      <c r="D77" s="14"/>
      <c r="E77" s="14"/>
      <c r="F77" s="14" t="str">
        <f t="shared" si="3"/>
        <v/>
      </c>
      <c r="G77" s="14" t="str">
        <f>IF(F77&lt;&gt;"",IF($G$4="Recurso",IF(LEFT($G$5,1)="M",VLOOKUP($G$5,'Definición técnica de imagenes'!$A$3:$G$17,5,FALSE),IF($G$5="F1",'Definición técnica de imagenes'!$E$15,'Definición técnica de imagenes'!$F$13)),'Definición técnica de imagenes'!$E$16),"")</f>
        <v/>
      </c>
      <c r="H77" s="14" t="str">
        <f t="shared" si="4"/>
        <v/>
      </c>
      <c r="I77" s="14" t="str">
        <f>IF(OR(B77&lt;&gt;"",J77&lt;&gt;""),IF($G$4="Recurso",IF(LEFT($G$5,1)="M",IF(VLOOKUP($G$5,'Definición técnica de imagenes'!$A$3:$G$17,6,FALSE)=0,"",VLOOKUP($G$5,'Definición técnica de imagenes'!$A$3:$G$17,6,FALSE)),IF($G$5="F1","","")),'Definición técnica de imagenes'!$F$16),"")</f>
        <v/>
      </c>
      <c r="J77" s="14"/>
      <c r="K77" s="15"/>
    </row>
    <row r="78" spans="1:11" s="12" customFormat="1" x14ac:dyDescent="0.25">
      <c r="A78" s="13"/>
      <c r="B78" s="13"/>
      <c r="C78" s="13"/>
      <c r="D78" s="14"/>
      <c r="E78" s="14"/>
      <c r="F78" s="14" t="str">
        <f t="shared" si="3"/>
        <v/>
      </c>
      <c r="G78" s="14" t="str">
        <f>IF(F78&lt;&gt;"",IF($G$4="Recurso",IF(LEFT($G$5,1)="M",VLOOKUP($G$5,'Definición técnica de imagenes'!$A$3:$G$17,5,FALSE),IF($G$5="F1",'Definición técnica de imagenes'!$E$15,'Definición técnica de imagenes'!$F$13)),'Definición técnica de imagenes'!$E$16),"")</f>
        <v/>
      </c>
      <c r="H78" s="14" t="str">
        <f t="shared" si="4"/>
        <v/>
      </c>
      <c r="I78" s="14" t="str">
        <f>IF(OR(B78&lt;&gt;"",J78&lt;&gt;""),IF($G$4="Recurso",IF(LEFT($G$5,1)="M",IF(VLOOKUP($G$5,'Definición técnica de imagenes'!$A$3:$G$17,6,FALSE)=0,"",VLOOKUP($G$5,'Definición técnica de imagenes'!$A$3:$G$17,6,FALSE)),IF($G$5="F1","","")),'Definición técnica de imagenes'!$F$16),"")</f>
        <v/>
      </c>
      <c r="J78" s="14"/>
      <c r="K78" s="15"/>
    </row>
    <row r="79" spans="1:11" s="12" customFormat="1" x14ac:dyDescent="0.25">
      <c r="A79" s="13"/>
      <c r="B79" s="13"/>
      <c r="C79" s="13"/>
      <c r="D79" s="14"/>
      <c r="E79" s="14"/>
      <c r="F79" s="14" t="str">
        <f t="shared" si="3"/>
        <v/>
      </c>
      <c r="G79" s="14" t="str">
        <f>IF(F79&lt;&gt;"",IF($G$4="Recurso",IF(LEFT($G$5,1)="M",VLOOKUP($G$5,'Definición técnica de imagenes'!$A$3:$G$17,5,FALSE),IF($G$5="F1",'Definición técnica de imagenes'!$E$15,'Definición técnica de imagenes'!$F$13)),'Definición técnica de imagenes'!$E$16),"")</f>
        <v/>
      </c>
      <c r="H79" s="14" t="str">
        <f t="shared" si="4"/>
        <v/>
      </c>
      <c r="I79" s="14" t="str">
        <f>IF(OR(B79&lt;&gt;"",J79&lt;&gt;""),IF($G$4="Recurso",IF(LEFT($G$5,1)="M",IF(VLOOKUP($G$5,'Definición técnica de imagenes'!$A$3:$G$17,6,FALSE)=0,"",VLOOKUP($G$5,'Definición técnica de imagenes'!$A$3:$G$17,6,FALSE)),IF($G$5="F1","","")),'Definición técnica de imagenes'!$F$16),"")</f>
        <v/>
      </c>
      <c r="J79" s="14"/>
      <c r="K79" s="15"/>
    </row>
    <row r="80" spans="1:11" s="12" customFormat="1" x14ac:dyDescent="0.25">
      <c r="A80" s="13"/>
      <c r="B80" s="13"/>
      <c r="C80" s="13"/>
      <c r="D80" s="14"/>
      <c r="E80" s="14"/>
      <c r="F80" s="14" t="str">
        <f t="shared" si="3"/>
        <v/>
      </c>
      <c r="G80" s="14" t="str">
        <f>IF(F80&lt;&gt;"",IF($G$4="Recurso",IF(LEFT($G$5,1)="M",VLOOKUP($G$5,'Definición técnica de imagenes'!$A$3:$G$17,5,FALSE),IF($G$5="F1",'Definición técnica de imagenes'!$E$15,'Definición técnica de imagenes'!$F$13)),'Definición técnica de imagenes'!$E$16),"")</f>
        <v/>
      </c>
      <c r="H80" s="14" t="str">
        <f t="shared" si="4"/>
        <v/>
      </c>
      <c r="I80" s="14" t="str">
        <f>IF(OR(B80&lt;&gt;"",J80&lt;&gt;""),IF($G$4="Recurso",IF(LEFT($G$5,1)="M",IF(VLOOKUP($G$5,'Definición técnica de imagenes'!$A$3:$G$17,6,FALSE)=0,"",VLOOKUP($G$5,'Definición técnica de imagenes'!$A$3:$G$17,6,FALSE)),IF($G$5="F1","","")),'Definición técnica de imagenes'!$F$16),"")</f>
        <v/>
      </c>
      <c r="J80" s="14"/>
      <c r="K80" s="15"/>
    </row>
    <row r="81" spans="1:11" s="12" customFormat="1" x14ac:dyDescent="0.25">
      <c r="A81" s="13"/>
      <c r="B81" s="13"/>
      <c r="C81" s="13"/>
      <c r="D81" s="14"/>
      <c r="E81" s="14"/>
      <c r="F81" s="14" t="str">
        <f t="shared" si="3"/>
        <v/>
      </c>
      <c r="G81" s="14" t="str">
        <f>IF(F81&lt;&gt;"",IF($G$4="Recurso",IF(LEFT($G$5,1)="M",VLOOKUP($G$5,'Definición técnica de imagenes'!$A$3:$G$17,5,FALSE),IF($G$5="F1",'Definición técnica de imagenes'!$E$15,'Definición técnica de imagenes'!$F$13)),'Definición técnica de imagenes'!$E$16),"")</f>
        <v/>
      </c>
      <c r="H81" s="14" t="str">
        <f t="shared" si="4"/>
        <v/>
      </c>
      <c r="I81" s="14" t="str">
        <f>IF(OR(B81&lt;&gt;"",J81&lt;&gt;""),IF($G$4="Recurso",IF(LEFT($G$5,1)="M",IF(VLOOKUP($G$5,'Definición técnica de imagenes'!$A$3:$G$17,6,FALSE)=0,"",VLOOKUP($G$5,'Definición técnica de imagenes'!$A$3:$G$17,6,FALSE)),IF($G$5="F1","","")),'Definición técnica de imagenes'!$F$16),"")</f>
        <v/>
      </c>
      <c r="J81" s="14"/>
      <c r="K81" s="15"/>
    </row>
    <row r="82" spans="1:11" s="12" customFormat="1" x14ac:dyDescent="0.25">
      <c r="A82" s="13"/>
      <c r="B82" s="13"/>
      <c r="C82" s="13"/>
      <c r="D82" s="14"/>
      <c r="E82" s="14"/>
      <c r="F82" s="14" t="str">
        <f t="shared" si="3"/>
        <v/>
      </c>
      <c r="G82" s="14" t="str">
        <f>IF(F82&lt;&gt;"",IF($G$4="Recurso",IF(LEFT($G$5,1)="M",VLOOKUP($G$5,'Definición técnica de imagenes'!$A$3:$G$17,5,FALSE),IF($G$5="F1",'Definición técnica de imagenes'!$E$15,'Definición técnica de imagenes'!$F$13)),'Definición técnica de imagenes'!$E$16),"")</f>
        <v/>
      </c>
      <c r="H82" s="14" t="str">
        <f t="shared" si="4"/>
        <v/>
      </c>
      <c r="I82" s="14" t="str">
        <f>IF(OR(B82&lt;&gt;"",J82&lt;&gt;""),IF($G$4="Recurso",IF(LEFT($G$5,1)="M",IF(VLOOKUP($G$5,'Definición técnica de imagenes'!$A$3:$G$17,6,FALSE)=0,"",VLOOKUP($G$5,'Definición técnica de imagenes'!$A$3:$G$17,6,FALSE)),IF($G$5="F1","","")),'Definición técnica de imagenes'!$F$16),"")</f>
        <v/>
      </c>
      <c r="J82" s="14"/>
      <c r="K82" s="15"/>
    </row>
    <row r="83" spans="1:11" s="12" customFormat="1" x14ac:dyDescent="0.25">
      <c r="A83" s="13"/>
      <c r="B83" s="13"/>
      <c r="C83" s="13"/>
      <c r="D83" s="14"/>
      <c r="E83" s="14"/>
      <c r="F83" s="14" t="str">
        <f t="shared" si="3"/>
        <v/>
      </c>
      <c r="G83" s="14" t="str">
        <f>IF(F83&lt;&gt;"",IF($G$4="Recurso",IF(LEFT($G$5,1)="M",VLOOKUP($G$5,'Definición técnica de imagenes'!$A$3:$G$17,5,FALSE),IF($G$5="F1",'Definición técnica de imagenes'!$E$15,'Definición técnica de imagenes'!$F$13)),'Definición técnica de imagenes'!$E$16),"")</f>
        <v/>
      </c>
      <c r="H83" s="14" t="str">
        <f t="shared" si="4"/>
        <v/>
      </c>
      <c r="I83" s="14" t="str">
        <f>IF(OR(B83&lt;&gt;"",J83&lt;&gt;""),IF($G$4="Recurso",IF(LEFT($G$5,1)="M",IF(VLOOKUP($G$5,'Definición técnica de imagenes'!$A$3:$G$17,6,FALSE)=0,"",VLOOKUP($G$5,'Definición técnica de imagenes'!$A$3:$G$17,6,FALSE)),IF($G$5="F1","","")),'Definición técnica de imagenes'!$F$16),"")</f>
        <v/>
      </c>
      <c r="J83" s="14"/>
      <c r="K83" s="15"/>
    </row>
    <row r="84" spans="1:11" s="12" customFormat="1" x14ac:dyDescent="0.25">
      <c r="A84" s="13"/>
      <c r="B84" s="13"/>
      <c r="C84" s="13"/>
      <c r="D84" s="14"/>
      <c r="E84" s="14"/>
      <c r="F84" s="14" t="str">
        <f t="shared" si="3"/>
        <v/>
      </c>
      <c r="G84" s="14" t="str">
        <f>IF(F84&lt;&gt;"",IF($G$4="Recurso",IF(LEFT($G$5,1)="M",VLOOKUP($G$5,'Definición técnica de imagenes'!$A$3:$G$17,5,FALSE),IF($G$5="F1",'Definición técnica de imagenes'!$E$15,'Definición técnica de imagenes'!$F$13)),'Definición técnica de imagenes'!$E$16),"")</f>
        <v/>
      </c>
      <c r="H84" s="14" t="str">
        <f t="shared" si="4"/>
        <v/>
      </c>
      <c r="I84" s="14" t="str">
        <f>IF(OR(B84&lt;&gt;"",J84&lt;&gt;""),IF($G$4="Recurso",IF(LEFT($G$5,1)="M",IF(VLOOKUP($G$5,'Definición técnica de imagenes'!$A$3:$G$17,6,FALSE)=0,"",VLOOKUP($G$5,'Definición técnica de imagenes'!$A$3:$G$17,6,FALSE)),IF($G$5="F1","","")),'Definición técnica de imagenes'!$F$16),"")</f>
        <v/>
      </c>
      <c r="J84" s="14"/>
      <c r="K84" s="15"/>
    </row>
    <row r="85" spans="1:11" s="12" customFormat="1" x14ac:dyDescent="0.25">
      <c r="A85" s="13"/>
      <c r="B85" s="13"/>
      <c r="C85" s="13"/>
      <c r="D85" s="14"/>
      <c r="E85" s="14"/>
      <c r="F85" s="14" t="str">
        <f t="shared" si="3"/>
        <v/>
      </c>
      <c r="G85" s="14" t="str">
        <f>IF(F85&lt;&gt;"",IF($G$4="Recurso",IF(LEFT($G$5,1)="M",VLOOKUP($G$5,'Definición técnica de imagenes'!$A$3:$G$17,5,FALSE),IF($G$5="F1",'Definición técnica de imagenes'!$E$15,'Definición técnica de imagenes'!$F$13)),'Definición técnica de imagenes'!$E$16),"")</f>
        <v/>
      </c>
      <c r="H85" s="14" t="str">
        <f t="shared" si="4"/>
        <v/>
      </c>
      <c r="I85" s="14" t="str">
        <f>IF(OR(B85&lt;&gt;"",J85&lt;&gt;""),IF($G$4="Recurso",IF(LEFT($G$5,1)="M",IF(VLOOKUP($G$5,'Definición técnica de imagenes'!$A$3:$G$17,6,FALSE)=0,"",VLOOKUP($G$5,'Definición técnica de imagenes'!$A$3:$G$17,6,FALSE)),IF($G$5="F1","","")),'Definición técnica de imagenes'!$F$16),"")</f>
        <v/>
      </c>
      <c r="J85" s="14"/>
      <c r="K85" s="15"/>
    </row>
    <row r="86" spans="1:11" s="12" customFormat="1" x14ac:dyDescent="0.25">
      <c r="A86" s="13"/>
      <c r="B86" s="13"/>
      <c r="C86" s="13"/>
      <c r="D86" s="14"/>
      <c r="E86" s="14"/>
      <c r="F86" s="14" t="str">
        <f t="shared" si="3"/>
        <v/>
      </c>
      <c r="G86" s="14" t="str">
        <f>IF(F86&lt;&gt;"",IF($G$4="Recurso",IF(LEFT($G$5,1)="M",VLOOKUP($G$5,'Definición técnica de imagenes'!$A$3:$G$17,5,FALSE),IF($G$5="F1",'Definición técnica de imagenes'!$E$15,'Definición técnica de imagenes'!$F$13)),'Definición técnica de imagenes'!$E$16),"")</f>
        <v/>
      </c>
      <c r="H86" s="14" t="str">
        <f t="shared" si="4"/>
        <v/>
      </c>
      <c r="I86" s="14" t="str">
        <f>IF(OR(B86&lt;&gt;"",J86&lt;&gt;""),IF($G$4="Recurso",IF(LEFT($G$5,1)="M",IF(VLOOKUP($G$5,'Definición técnica de imagenes'!$A$3:$G$17,6,FALSE)=0,"",VLOOKUP($G$5,'Definición técnica de imagenes'!$A$3:$G$17,6,FALSE)),IF($G$5="F1","","")),'Definición técnica de imagenes'!$F$16),"")</f>
        <v/>
      </c>
      <c r="J86" s="14"/>
      <c r="K86" s="15"/>
    </row>
    <row r="87" spans="1:11" s="12" customFormat="1" x14ac:dyDescent="0.25">
      <c r="A87" s="13"/>
      <c r="B87" s="13"/>
      <c r="C87" s="13"/>
      <c r="D87" s="14"/>
      <c r="E87" s="14"/>
      <c r="F87" s="14" t="str">
        <f t="shared" si="3"/>
        <v/>
      </c>
      <c r="G87" s="14" t="str">
        <f>IF(F87&lt;&gt;"",IF($G$4="Recurso",IF(LEFT($G$5,1)="M",VLOOKUP($G$5,'Definición técnica de imagenes'!$A$3:$G$17,5,FALSE),IF($G$5="F1",'Definición técnica de imagenes'!$E$15,'Definición técnica de imagenes'!$F$13)),'Definición técnica de imagenes'!$E$16),"")</f>
        <v/>
      </c>
      <c r="H87" s="14" t="str">
        <f t="shared" si="4"/>
        <v/>
      </c>
      <c r="I87" s="14" t="str">
        <f>IF(OR(B87&lt;&gt;"",J87&lt;&gt;""),IF($G$4="Recurso",IF(LEFT($G$5,1)="M",IF(VLOOKUP($G$5,'Definición técnica de imagenes'!$A$3:$G$17,6,FALSE)=0,"",VLOOKUP($G$5,'Definición técnica de imagenes'!$A$3:$G$17,6,FALSE)),IF($G$5="F1","","")),'Definición técnica de imagenes'!$F$16),"")</f>
        <v/>
      </c>
      <c r="J87" s="14"/>
      <c r="K87" s="15"/>
    </row>
    <row r="88" spans="1:11" s="12" customFormat="1" x14ac:dyDescent="0.25">
      <c r="A88" s="13"/>
      <c r="B88" s="13"/>
      <c r="C88" s="13"/>
      <c r="D88" s="14"/>
      <c r="E88" s="14"/>
      <c r="F88" s="14" t="str">
        <f t="shared" si="3"/>
        <v/>
      </c>
      <c r="G88" s="14" t="str">
        <f>IF(F88&lt;&gt;"",IF($G$4="Recurso",IF(LEFT($G$5,1)="M",VLOOKUP($G$5,'Definición técnica de imagenes'!$A$3:$G$17,5,FALSE),IF($G$5="F1",'Definición técnica de imagenes'!$E$15,'Definición técnica de imagenes'!$F$13)),'Definición técnica de imagenes'!$E$16),"")</f>
        <v/>
      </c>
      <c r="H88" s="14" t="str">
        <f t="shared" si="4"/>
        <v/>
      </c>
      <c r="I88" s="14" t="str">
        <f>IF(OR(B88&lt;&gt;"",J88&lt;&gt;""),IF($G$4="Recurso",IF(LEFT($G$5,1)="M",IF(VLOOKUP($G$5,'Definición técnica de imagenes'!$A$3:$G$17,6,FALSE)=0,"",VLOOKUP($G$5,'Definición técnica de imagenes'!$A$3:$G$17,6,FALSE)),IF($G$5="F1","","")),'Definición técnica de imagenes'!$F$16),"")</f>
        <v/>
      </c>
      <c r="J88" s="14"/>
      <c r="K88" s="15"/>
    </row>
    <row r="89" spans="1:11" s="12" customFormat="1" x14ac:dyDescent="0.25">
      <c r="A89" s="13"/>
      <c r="B89" s="13"/>
      <c r="C89" s="13"/>
      <c r="D89" s="14"/>
      <c r="E89" s="14"/>
      <c r="F89" s="14" t="str">
        <f t="shared" si="3"/>
        <v/>
      </c>
      <c r="G89" s="14" t="str">
        <f>IF(F89&lt;&gt;"",IF($G$4="Recurso",IF(LEFT($G$5,1)="M",VLOOKUP($G$5,'Definición técnica de imagenes'!$A$3:$G$17,5,FALSE),IF($G$5="F1",'Definición técnica de imagenes'!$E$15,'Definición técnica de imagenes'!$F$13)),'Definición técnica de imagenes'!$E$16),"")</f>
        <v/>
      </c>
      <c r="H89" s="14" t="str">
        <f t="shared" si="4"/>
        <v/>
      </c>
      <c r="I89" s="14" t="str">
        <f>IF(OR(B89&lt;&gt;"",J89&lt;&gt;""),IF($G$4="Recurso",IF(LEFT($G$5,1)="M",IF(VLOOKUP($G$5,'Definición técnica de imagenes'!$A$3:$G$17,6,FALSE)=0,"",VLOOKUP($G$5,'Definición técnica de imagenes'!$A$3:$G$17,6,FALSE)),IF($G$5="F1","","")),'Definición técnica de imagenes'!$F$16),"")</f>
        <v/>
      </c>
      <c r="J89" s="14"/>
      <c r="K89" s="15"/>
    </row>
    <row r="90" spans="1:11" s="12" customFormat="1" x14ac:dyDescent="0.25">
      <c r="A90" s="13"/>
      <c r="B90" s="13"/>
      <c r="C90" s="13"/>
      <c r="D90" s="14"/>
      <c r="E90" s="14"/>
      <c r="F90" s="14" t="str">
        <f t="shared" si="3"/>
        <v/>
      </c>
      <c r="G90" s="14" t="str">
        <f>IF(F90&lt;&gt;"",IF($G$4="Recurso",IF(LEFT($G$5,1)="M",VLOOKUP($G$5,'Definición técnica de imagenes'!$A$3:$G$17,5,FALSE),IF($G$5="F1",'Definición técnica de imagenes'!$E$15,'Definición técnica de imagenes'!$F$13)),'Definición técnica de imagenes'!$E$16),"")</f>
        <v/>
      </c>
      <c r="H90" s="14" t="str">
        <f t="shared" si="4"/>
        <v/>
      </c>
      <c r="I90" s="14" t="str">
        <f>IF(OR(B90&lt;&gt;"",J90&lt;&gt;""),IF($G$4="Recurso",IF(LEFT($G$5,1)="M",IF(VLOOKUP($G$5,'Definición técnica de imagenes'!$A$3:$G$17,6,FALSE)=0,"",VLOOKUP($G$5,'Definición técnica de imagenes'!$A$3:$G$17,6,FALSE)),IF($G$5="F1","","")),'Definición técnica de imagenes'!$F$16),"")</f>
        <v/>
      </c>
      <c r="J90" s="14"/>
      <c r="K90" s="15"/>
    </row>
    <row r="91" spans="1:11" s="12" customFormat="1" x14ac:dyDescent="0.25">
      <c r="A91" s="13"/>
      <c r="B91" s="13"/>
      <c r="C91" s="13"/>
      <c r="D91" s="14"/>
      <c r="E91" s="14"/>
      <c r="F91" s="14" t="str">
        <f t="shared" si="3"/>
        <v/>
      </c>
      <c r="G91" s="14" t="str">
        <f>IF(F91&lt;&gt;"",IF($G$4="Recurso",IF(LEFT($G$5,1)="M",VLOOKUP($G$5,'Definición técnica de imagenes'!$A$3:$G$17,5,FALSE),IF($G$5="F1",'Definición técnica de imagenes'!$E$15,'Definición técnica de imagenes'!$F$13)),'Definición técnica de imagenes'!$E$16),"")</f>
        <v/>
      </c>
      <c r="H91" s="14" t="str">
        <f t="shared" si="4"/>
        <v/>
      </c>
      <c r="I91" s="14" t="str">
        <f>IF(OR(B91&lt;&gt;"",J91&lt;&gt;""),IF($G$4="Recurso",IF(LEFT($G$5,1)="M",IF(VLOOKUP($G$5,'Definición técnica de imagenes'!$A$3:$G$17,6,FALSE)=0,"",VLOOKUP($G$5,'Definición técnica de imagenes'!$A$3:$G$17,6,FALSE)),IF($G$5="F1","","")),'Definición técnica de imagenes'!$F$16),"")</f>
        <v/>
      </c>
      <c r="J91" s="14"/>
      <c r="K91" s="15"/>
    </row>
    <row r="92" spans="1:11" s="12" customFormat="1" x14ac:dyDescent="0.25">
      <c r="A92" s="13"/>
      <c r="B92" s="13"/>
      <c r="C92" s="13"/>
      <c r="D92" s="14"/>
      <c r="E92" s="14"/>
      <c r="F92" s="14" t="str">
        <f t="shared" si="3"/>
        <v/>
      </c>
      <c r="G92" s="14" t="str">
        <f>IF(F92&lt;&gt;"",IF($G$4="Recurso",IF(LEFT($G$5,1)="M",VLOOKUP($G$5,'Definición técnica de imagenes'!$A$3:$G$17,5,FALSE),IF($G$5="F1",'Definición técnica de imagenes'!$E$15,'Definición técnica de imagenes'!$F$13)),'Definición técnica de imagenes'!$E$16),"")</f>
        <v/>
      </c>
      <c r="H92" s="14" t="str">
        <f t="shared" si="4"/>
        <v/>
      </c>
      <c r="I92" s="14" t="str">
        <f>IF(OR(B92&lt;&gt;"",J92&lt;&gt;""),IF($G$4="Recurso",IF(LEFT($G$5,1)="M",IF(VLOOKUP($G$5,'Definición técnica de imagenes'!$A$3:$G$17,6,FALSE)=0,"",VLOOKUP($G$5,'Definición técnica de imagenes'!$A$3:$G$17,6,FALSE)),IF($G$5="F1","","")),'Definición técnica de imagenes'!$F$16),"")</f>
        <v/>
      </c>
      <c r="J92" s="14"/>
      <c r="K92" s="15"/>
    </row>
    <row r="93" spans="1:11" s="12" customFormat="1" x14ac:dyDescent="0.25">
      <c r="A93" s="13"/>
      <c r="B93" s="13"/>
      <c r="C93" s="13"/>
      <c r="D93" s="14"/>
      <c r="E93" s="14"/>
      <c r="F93" s="14" t="str">
        <f t="shared" si="3"/>
        <v/>
      </c>
      <c r="G93" s="14" t="str">
        <f>IF(F93&lt;&gt;"",IF($G$4="Recurso",IF(LEFT($G$5,1)="M",VLOOKUP($G$5,'Definición técnica de imagenes'!$A$3:$G$17,5,FALSE),IF($G$5="F1",'Definición técnica de imagenes'!$E$15,'Definición técnica de imagenes'!$F$13)),'Definición técnica de imagenes'!$E$16),"")</f>
        <v/>
      </c>
      <c r="H93" s="14" t="str">
        <f t="shared" si="4"/>
        <v/>
      </c>
      <c r="I93" s="14" t="str">
        <f>IF(OR(B93&lt;&gt;"",J93&lt;&gt;""),IF($G$4="Recurso",IF(LEFT($G$5,1)="M",IF(VLOOKUP($G$5,'Definición técnica de imagenes'!$A$3:$G$17,6,FALSE)=0,"",VLOOKUP($G$5,'Definición técnica de imagenes'!$A$3:$G$17,6,FALSE)),IF($G$5="F1","","")),'Definición técnica de imagenes'!$F$16),"")</f>
        <v/>
      </c>
      <c r="J93" s="14"/>
      <c r="K93" s="15"/>
    </row>
    <row r="94" spans="1:11" s="12" customFormat="1" x14ac:dyDescent="0.25">
      <c r="A94" s="13"/>
      <c r="B94" s="13"/>
      <c r="C94" s="13"/>
      <c r="D94" s="14"/>
      <c r="E94" s="14"/>
      <c r="F94" s="14" t="str">
        <f t="shared" si="3"/>
        <v/>
      </c>
      <c r="G94" s="14" t="str">
        <f>IF(F94&lt;&gt;"",IF($G$4="Recurso",IF(LEFT($G$5,1)="M",VLOOKUP($G$5,'Definición técnica de imagenes'!$A$3:$G$17,5,FALSE),IF($G$5="F1",'Definición técnica de imagenes'!$E$15,'Definición técnica de imagenes'!$F$13)),'Definición técnica de imagenes'!$E$16),"")</f>
        <v/>
      </c>
      <c r="H94" s="14" t="str">
        <f t="shared" si="4"/>
        <v/>
      </c>
      <c r="I94" s="14" t="str">
        <f>IF(OR(B94&lt;&gt;"",J94&lt;&gt;""),IF($G$4="Recurso",IF(LEFT($G$5,1)="M",IF(VLOOKUP($G$5,'Definición técnica de imagenes'!$A$3:$G$17,6,FALSE)=0,"",VLOOKUP($G$5,'Definición técnica de imagenes'!$A$3:$G$17,6,FALSE)),IF($G$5="F1","","")),'Definición técnica de imagenes'!$F$16),"")</f>
        <v/>
      </c>
      <c r="J94" s="14"/>
      <c r="K94" s="15"/>
    </row>
    <row r="95" spans="1:11" s="12" customFormat="1" x14ac:dyDescent="0.25">
      <c r="A95" s="13"/>
      <c r="B95" s="13"/>
      <c r="C95" s="13"/>
      <c r="D95" s="14"/>
      <c r="E95" s="14"/>
      <c r="F95" s="14" t="str">
        <f t="shared" si="3"/>
        <v/>
      </c>
      <c r="G95" s="14" t="str">
        <f>IF(F95&lt;&gt;"",IF($G$4="Recurso",IF(LEFT($G$5,1)="M",VLOOKUP($G$5,'Definición técnica de imagenes'!$A$3:$G$17,5,FALSE),IF($G$5="F1",'Definición técnica de imagenes'!$E$15,'Definición técnica de imagenes'!$F$13)),'Definición técnica de imagenes'!$E$16),"")</f>
        <v/>
      </c>
      <c r="H95" s="14" t="str">
        <f t="shared" si="4"/>
        <v/>
      </c>
      <c r="I95" s="14" t="str">
        <f>IF(OR(B95&lt;&gt;"",J95&lt;&gt;""),IF($G$4="Recurso",IF(LEFT($G$5,1)="M",IF(VLOOKUP($G$5,'Definición técnica de imagenes'!$A$3:$G$17,6,FALSE)=0,"",VLOOKUP($G$5,'Definición técnica de imagenes'!$A$3:$G$17,6,FALSE)),IF($G$5="F1","","")),'Definición técnica de imagenes'!$F$16),"")</f>
        <v/>
      </c>
      <c r="J95" s="14"/>
      <c r="K95" s="15"/>
    </row>
    <row r="96" spans="1:11" s="12" customFormat="1" x14ac:dyDescent="0.25">
      <c r="A96" s="13"/>
      <c r="B96" s="13"/>
      <c r="C96" s="13"/>
      <c r="D96" s="14"/>
      <c r="E96" s="14"/>
      <c r="F96" s="14" t="str">
        <f t="shared" si="3"/>
        <v/>
      </c>
      <c r="G96" s="14" t="str">
        <f>IF(F96&lt;&gt;"",IF($G$4="Recurso",IF(LEFT($G$5,1)="M",VLOOKUP($G$5,'Definición técnica de imagenes'!$A$3:$G$17,5,FALSE),IF($G$5="F1",'Definición técnica de imagenes'!$E$15,'Definición técnica de imagenes'!$F$13)),'Definición técnica de imagenes'!$E$16),"")</f>
        <v/>
      </c>
      <c r="H96" s="14" t="str">
        <f t="shared" si="4"/>
        <v/>
      </c>
      <c r="I96" s="14" t="str">
        <f>IF(OR(B96&lt;&gt;"",J96&lt;&gt;""),IF($G$4="Recurso",IF(LEFT($G$5,1)="M",IF(VLOOKUP($G$5,'Definición técnica de imagenes'!$A$3:$G$17,6,FALSE)=0,"",VLOOKUP($G$5,'Definición técnica de imagenes'!$A$3:$G$17,6,FALSE)),IF($G$5="F1","","")),'Definición técnica de imagenes'!$F$16),"")</f>
        <v/>
      </c>
      <c r="J96" s="14"/>
      <c r="K96" s="15"/>
    </row>
    <row r="97" spans="1:11" s="12" customFormat="1" x14ac:dyDescent="0.25">
      <c r="A97" s="13"/>
      <c r="B97" s="13"/>
      <c r="C97" s="13"/>
      <c r="D97" s="14"/>
      <c r="E97" s="14"/>
      <c r="F97" s="14" t="str">
        <f t="shared" si="3"/>
        <v/>
      </c>
      <c r="G97" s="14" t="str">
        <f>IF(F97&lt;&gt;"",IF($G$4="Recurso",IF(LEFT($G$5,1)="M",VLOOKUP($G$5,'Definición técnica de imagenes'!$A$3:$G$17,5,FALSE),IF($G$5="F1",'Definición técnica de imagenes'!$E$15,'Definición técnica de imagenes'!$F$13)),'Definición técnica de imagenes'!$E$16),"")</f>
        <v/>
      </c>
      <c r="H97" s="14" t="str">
        <f t="shared" si="4"/>
        <v/>
      </c>
      <c r="I97" s="14" t="str">
        <f>IF(OR(B97&lt;&gt;"",J97&lt;&gt;""),IF($G$4="Recurso",IF(LEFT($G$5,1)="M",IF(VLOOKUP($G$5,'Definición técnica de imagenes'!$A$3:$G$17,6,FALSE)=0,"",VLOOKUP($G$5,'Definición técnica de imagenes'!$A$3:$G$17,6,FALSE)),IF($G$5="F1","","")),'Definición técnica de imagenes'!$F$16),"")</f>
        <v/>
      </c>
      <c r="J97" s="14"/>
      <c r="K97" s="15"/>
    </row>
    <row r="98" spans="1:11" s="12" customFormat="1" x14ac:dyDescent="0.25">
      <c r="A98" s="13"/>
      <c r="B98" s="13"/>
      <c r="C98" s="13"/>
      <c r="D98" s="14"/>
      <c r="E98" s="14"/>
      <c r="F98" s="14" t="str">
        <f t="shared" si="3"/>
        <v/>
      </c>
      <c r="G98" s="14" t="str">
        <f>IF(F98&lt;&gt;"",IF($G$4="Recurso",IF(LEFT($G$5,1)="M",VLOOKUP($G$5,'Definición técnica de imagenes'!$A$3:$G$17,5,FALSE),IF($G$5="F1",'Definición técnica de imagenes'!$E$15,'Definición técnica de imagenes'!$F$13)),'Definición técnica de imagenes'!$E$16),"")</f>
        <v/>
      </c>
      <c r="H98" s="14" t="str">
        <f t="shared" si="4"/>
        <v/>
      </c>
      <c r="I98" s="14" t="str">
        <f>IF(OR(B98&lt;&gt;"",J98&lt;&gt;""),IF($G$4="Recurso",IF(LEFT($G$5,1)="M",IF(VLOOKUP($G$5,'Definición técnica de imagenes'!$A$3:$G$17,6,FALSE)=0,"",VLOOKUP($G$5,'Definición técnica de imagenes'!$A$3:$G$17,6,FALSE)),IF($G$5="F1","","")),'Definición técnica de imagenes'!$F$16),"")</f>
        <v/>
      </c>
      <c r="J98" s="14"/>
      <c r="K98" s="15"/>
    </row>
    <row r="99" spans="1:11" s="12" customFormat="1" x14ac:dyDescent="0.25">
      <c r="A99" s="13"/>
      <c r="B99" s="13"/>
      <c r="C99" s="13"/>
      <c r="D99" s="14"/>
      <c r="E99" s="14"/>
      <c r="F99" s="14" t="str">
        <f t="shared" si="3"/>
        <v/>
      </c>
      <c r="G99" s="14" t="str">
        <f>IF(F99&lt;&gt;"",IF($G$4="Recurso",IF(LEFT($G$5,1)="M",VLOOKUP($G$5,'Definición técnica de imagenes'!$A$3:$G$17,5,FALSE),IF($G$5="F1",'Definición técnica de imagenes'!$E$15,'Definición técnica de imagenes'!$F$13)),'Definición técnica de imagenes'!$E$16),"")</f>
        <v/>
      </c>
      <c r="H99" s="14" t="str">
        <f t="shared" si="4"/>
        <v/>
      </c>
      <c r="I99" s="14" t="str">
        <f>IF(OR(B99&lt;&gt;"",J99&lt;&gt;""),IF($G$4="Recurso",IF(LEFT($G$5,1)="M",IF(VLOOKUP($G$5,'Definición técnica de imagenes'!$A$3:$G$17,6,FALSE)=0,"",VLOOKUP($G$5,'Definición técnica de imagenes'!$A$3:$G$17,6,FALSE)),IF($G$5="F1","","")),'Definición técnica de imagenes'!$F$16),"")</f>
        <v/>
      </c>
      <c r="J99" s="14"/>
      <c r="K99" s="15"/>
    </row>
    <row r="100" spans="1:11" s="12" customFormat="1" x14ac:dyDescent="0.25">
      <c r="A100" s="13"/>
      <c r="B100" s="13"/>
      <c r="C100" s="13"/>
      <c r="D100" s="14"/>
      <c r="E100" s="14"/>
      <c r="F100" s="14" t="str">
        <f t="shared" si="3"/>
        <v/>
      </c>
      <c r="G100" s="14" t="str">
        <f>IF(F100&lt;&gt;"",IF($G$4="Recurso",IF(LEFT($G$5,1)="M",VLOOKUP($G$5,'Definición técnica de imagenes'!$A$3:$G$17,5,FALSE),IF($G$5="F1",'Definición técnica de imagenes'!$E$15,'Definición técnica de imagenes'!$F$13)),'Definición técnica de imagenes'!$E$16),"")</f>
        <v/>
      </c>
      <c r="H100" s="14" t="str">
        <f t="shared" si="4"/>
        <v/>
      </c>
      <c r="I100" s="14" t="str">
        <f>IF(OR(B100&lt;&gt;"",J100&lt;&gt;""),IF($G$4="Recurso",IF(LEFT($G$5,1)="M",IF(VLOOKUP($G$5,'Definición técnica de imagenes'!$A$3:$G$17,6,FALSE)=0,"",VLOOKUP($G$5,'Definición técnica de imagenes'!$A$3:$G$17,6,FALSE)),IF($G$5="F1","","")),'Definición técnica de imagenes'!$F$16),"")</f>
        <v/>
      </c>
      <c r="J100" s="14"/>
      <c r="K100" s="15"/>
    </row>
    <row r="101" spans="1:11" s="12" customFormat="1" x14ac:dyDescent="0.25">
      <c r="A101" s="13"/>
      <c r="B101" s="13"/>
      <c r="C101" s="13"/>
      <c r="D101" s="14"/>
      <c r="E101" s="14"/>
      <c r="F101" s="14" t="str">
        <f t="shared" si="3"/>
        <v/>
      </c>
      <c r="G101" s="14" t="str">
        <f>IF(F101&lt;&gt;"",IF($G$4="Recurso",IF(LEFT($G$5,1)="M",VLOOKUP($G$5,'Definición técnica de imagenes'!$A$3:$G$17,5,FALSE),IF($G$5="F1",'Definición técnica de imagenes'!$E$15,'Definición técnica de imagenes'!$F$13)),'Definición técnica de imagenes'!$E$16),"")</f>
        <v/>
      </c>
      <c r="H101" s="14" t="str">
        <f t="shared" si="4"/>
        <v/>
      </c>
      <c r="I101" s="14" t="str">
        <f>IF(OR(B101&lt;&gt;"",J101&lt;&gt;""),IF($G$4="Recurso",IF(LEFT($G$5,1)="M",IF(VLOOKUP($G$5,'Definición técnica de imagenes'!$A$3:$G$17,6,FALSE)=0,"",VLOOKUP($G$5,'Definición técnica de imagenes'!$A$3:$G$17,6,FALSE)),IF($G$5="F1","","")),'Definición técnica de imagenes'!$F$16),"")</f>
        <v/>
      </c>
      <c r="J101" s="14"/>
      <c r="K101" s="15"/>
    </row>
    <row r="102" spans="1:11" s="12" customFormat="1" x14ac:dyDescent="0.25">
      <c r="A102" s="13"/>
      <c r="B102" s="13"/>
      <c r="C102" s="13"/>
      <c r="D102" s="14"/>
      <c r="E102" s="14"/>
      <c r="F102" s="14" t="str">
        <f t="shared" si="3"/>
        <v/>
      </c>
      <c r="G102" s="14" t="str">
        <f>IF(F102&lt;&gt;"",IF($G$4="Recurso",IF(LEFT($G$5,1)="M",VLOOKUP($G$5,'Definición técnica de imagenes'!$A$3:$G$17,5,FALSE),IF($G$5="F1",'Definición técnica de imagenes'!$E$15,'Definición técnica de imagenes'!$F$13)),'Definición técnica de imagenes'!$E$16),"")</f>
        <v/>
      </c>
      <c r="H102" s="14" t="str">
        <f t="shared" si="4"/>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x14ac:dyDescent="0.25">
      <c r="A103" s="13"/>
      <c r="B103" s="13"/>
      <c r="C103" s="13"/>
      <c r="D103" s="14"/>
      <c r="E103" s="14"/>
      <c r="F103" s="14" t="str">
        <f t="shared" si="3"/>
        <v/>
      </c>
      <c r="G103" s="14" t="str">
        <f>IF(F103&lt;&gt;"",IF($G$4="Recurso",IF(LEFT($G$5,1)="M",VLOOKUP($G$5,'Definición técnica de imagenes'!$A$3:$G$17,5,FALSE),IF($G$5="F1",'Definición técnica de imagenes'!$E$15,'Definición técnica de imagenes'!$F$13)),'Definición técnica de imagenes'!$E$16),"")</f>
        <v/>
      </c>
      <c r="H103" s="14" t="str">
        <f t="shared" si="4"/>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x14ac:dyDescent="0.25">
      <c r="A104" s="13"/>
      <c r="B104" s="13"/>
      <c r="C104" s="13"/>
      <c r="D104" s="14"/>
      <c r="E104" s="14"/>
      <c r="F104" s="14" t="str">
        <f t="shared" si="3"/>
        <v/>
      </c>
      <c r="G104" s="14" t="str">
        <f>IF(F104&lt;&gt;"",IF($G$4="Recurso",IF(LEFT($G$5,1)="M",VLOOKUP($G$5,'Definición técnica de imagenes'!$A$3:$G$17,5,FALSE),IF($G$5="F1",'Definición técnica de imagenes'!$E$15,'Definición técnica de imagenes'!$F$13)),'Definición técnica de imagenes'!$E$16),"")</f>
        <v/>
      </c>
      <c r="H104" s="14" t="str">
        <f t="shared" si="4"/>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x14ac:dyDescent="0.25">
      <c r="A105" s="13"/>
      <c r="B105" s="13"/>
      <c r="C105" s="13"/>
      <c r="D105" s="14"/>
      <c r="E105" s="14"/>
      <c r="F105" s="14" t="str">
        <f t="shared" si="3"/>
        <v/>
      </c>
      <c r="G105" s="14" t="str">
        <f>IF(F105&lt;&gt;"",IF($G$4="Recurso",IF(LEFT($G$5,1)="M",VLOOKUP($G$5,'Definición técnica de imagenes'!$A$3:$G$17,5,FALSE),IF($G$5="F1",'Definición técnica de imagenes'!$E$15,'Definición técnica de imagenes'!$F$13)),'Definición técnica de imagenes'!$E$16),"")</f>
        <v/>
      </c>
      <c r="H105" s="14" t="str">
        <f t="shared" si="4"/>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x14ac:dyDescent="0.25">
      <c r="A106" s="13"/>
      <c r="B106" s="13"/>
      <c r="C106" s="13"/>
      <c r="D106" s="14"/>
      <c r="E106" s="14"/>
      <c r="F106" s="14" t="str">
        <f t="shared" si="3"/>
        <v/>
      </c>
      <c r="G106" s="14" t="str">
        <f>IF(F106&lt;&gt;"",IF($G$4="Recurso",IF(LEFT($G$5,1)="M",VLOOKUP($G$5,'Definición técnica de imagenes'!$A$3:$G$17,5,FALSE),IF($G$5="F1",'Definición técnica de imagenes'!$E$15,'Definición técnica de imagenes'!$F$13)),'Definición técnica de imagenes'!$E$16),"")</f>
        <v/>
      </c>
      <c r="H106" s="14" t="str">
        <f t="shared" si="4"/>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x14ac:dyDescent="0.25">
      <c r="A107" s="13"/>
      <c r="B107" s="13"/>
      <c r="C107" s="13"/>
      <c r="D107" s="14"/>
      <c r="E107" s="14"/>
      <c r="F107" s="14" t="str">
        <f t="shared" si="3"/>
        <v/>
      </c>
      <c r="G107" s="14" t="str">
        <f>IF(F107&lt;&gt;"",IF($G$4="Recurso",IF(LEFT($G$5,1)="M",VLOOKUP($G$5,'Definición técnica de imagenes'!$A$3:$G$17,5,FALSE),IF($G$5="F1",'Definición técnica de imagenes'!$E$15,'Definición técnica de imagenes'!$F$13)),'Definición técnica de imagenes'!$E$16),"")</f>
        <v/>
      </c>
      <c r="H107" s="14" t="str">
        <f t="shared" si="4"/>
        <v/>
      </c>
      <c r="I107" s="14" t="str">
        <f>IF(OR(B107&lt;&gt;"",J107&lt;&gt;""),IF($G$4="Recurso",IF(LEFT($G$5,1)="M",IF(VLOOKUP($G$5,'Definición técnica de imagenes'!$A$3:$G$17,6,FALSE)=0,"",VLOOKUP($G$5,'Definición técnica de imagenes'!$A$3:$G$17,6,FALSE)),IF($G$5="F1","","")),'Definición técnica de imagenes'!$F$16),"")</f>
        <v/>
      </c>
      <c r="J107" s="14"/>
      <c r="K107" s="15"/>
    </row>
    <row r="108" spans="1:11" s="12" customFormat="1" x14ac:dyDescent="0.25">
      <c r="A108" s="13"/>
      <c r="B108" s="13"/>
      <c r="C108" s="13"/>
      <c r="D108" s="14"/>
      <c r="E108" s="14"/>
      <c r="F108" s="14" t="str">
        <f t="shared" si="3"/>
        <v/>
      </c>
      <c r="G108" s="14" t="str">
        <f>IF(F108&lt;&gt;"",IF($G$4="Recurso",IF(LEFT($G$5,1)="M",VLOOKUP($G$5,'Definición técnica de imagenes'!$A$3:$G$17,5,FALSE),IF($G$5="F1",'Definición técnica de imagenes'!$E$15,'Definición técnica de imagenes'!$F$13)),'Definición técnica de imagenes'!$E$16),"")</f>
        <v/>
      </c>
      <c r="H108" s="14" t="str">
        <f t="shared" si="4"/>
        <v/>
      </c>
      <c r="I108" s="14" t="str">
        <f>IF(OR(B108&lt;&gt;"",J108&lt;&gt;""),IF($G$4="Recurso",IF(LEFT($G$5,1)="M",IF(VLOOKUP($G$5,'Definición técnica de imagenes'!$A$3:$G$17,6,FALSE)=0,"",VLOOKUP($G$5,'Definición técnica de imagenes'!$A$3:$G$17,6,FALSE)),IF($G$5="F1","","")),'Definición técnica de imagenes'!$F$16),"")</f>
        <v/>
      </c>
      <c r="J108" s="14"/>
      <c r="K108"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list" allowBlank="1" showInputMessage="1" showErrorMessage="1" sqref="E10:E108">
      <formula1>"Vertical,Horizontal"</formula1>
    </dataValidation>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2062" r:id="rId4">
          <objectPr defaultSize="0" autoPict="0" r:id="rId5">
            <anchor moveWithCells="1" sizeWithCells="1">
              <from>
                <xdr:col>9</xdr:col>
                <xdr:colOff>57150</xdr:colOff>
                <xdr:row>12</xdr:row>
                <xdr:rowOff>276225</xdr:rowOff>
              </from>
              <to>
                <xdr:col>9</xdr:col>
                <xdr:colOff>4343400</xdr:colOff>
                <xdr:row>12</xdr:row>
                <xdr:rowOff>1362075</xdr:rowOff>
              </to>
            </anchor>
          </objectPr>
        </oleObject>
      </mc:Choice>
      <mc:Fallback>
        <oleObject progId="PBrush" shapeId="2062" r:id="rId4"/>
      </mc:Fallback>
    </mc:AlternateContent>
    <mc:AlternateContent xmlns:mc="http://schemas.openxmlformats.org/markup-compatibility/2006">
      <mc:Choice Requires="x14">
        <oleObject progId="PBrush" shapeId="2064" r:id="rId6">
          <objectPr defaultSize="0" autoPict="0" r:id="rId7">
            <anchor moveWithCells="1" sizeWithCells="1">
              <from>
                <xdr:col>9</xdr:col>
                <xdr:colOff>171450</xdr:colOff>
                <xdr:row>13</xdr:row>
                <xdr:rowOff>266700</xdr:rowOff>
              </from>
              <to>
                <xdr:col>9</xdr:col>
                <xdr:colOff>4743450</xdr:colOff>
                <xdr:row>13</xdr:row>
                <xdr:rowOff>1828800</xdr:rowOff>
              </to>
            </anchor>
          </objectPr>
        </oleObject>
      </mc:Choice>
      <mc:Fallback>
        <oleObject progId="PBrush" shapeId="2064" r:id="rId6"/>
      </mc:Fallback>
    </mc:AlternateContent>
    <mc:AlternateContent xmlns:mc="http://schemas.openxmlformats.org/markup-compatibility/2006">
      <mc:Choice Requires="x14">
        <oleObject progId="PBrush" shapeId="2069" r:id="rId8">
          <objectPr defaultSize="0" r:id="rId9">
            <anchor moveWithCells="1" sizeWithCells="1">
              <from>
                <xdr:col>9</xdr:col>
                <xdr:colOff>123825</xdr:colOff>
                <xdr:row>15</xdr:row>
                <xdr:rowOff>400050</xdr:rowOff>
              </from>
              <to>
                <xdr:col>9</xdr:col>
                <xdr:colOff>4210050</xdr:colOff>
                <xdr:row>15</xdr:row>
                <xdr:rowOff>1114425</xdr:rowOff>
              </to>
            </anchor>
          </objectPr>
        </oleObject>
      </mc:Choice>
      <mc:Fallback>
        <oleObject progId="PBrush" shapeId="2069" r:id="rId8"/>
      </mc:Fallback>
    </mc:AlternateContent>
    <mc:AlternateContent xmlns:mc="http://schemas.openxmlformats.org/markup-compatibility/2006">
      <mc:Choice Requires="x14">
        <oleObject progId="PBrush" shapeId="2071" r:id="rId10">
          <objectPr defaultSize="0" autoPict="0" r:id="rId11">
            <anchor moveWithCells="1" sizeWithCells="1">
              <from>
                <xdr:col>9</xdr:col>
                <xdr:colOff>104775</xdr:colOff>
                <xdr:row>16</xdr:row>
                <xdr:rowOff>209550</xdr:rowOff>
              </from>
              <to>
                <xdr:col>9</xdr:col>
                <xdr:colOff>1781175</xdr:colOff>
                <xdr:row>16</xdr:row>
                <xdr:rowOff>1447800</xdr:rowOff>
              </to>
            </anchor>
          </objectPr>
        </oleObject>
      </mc:Choice>
      <mc:Fallback>
        <oleObject progId="PBrush" shapeId="2071" r:id="rId10"/>
      </mc:Fallback>
    </mc:AlternateContent>
    <mc:AlternateContent xmlns:mc="http://schemas.openxmlformats.org/markup-compatibility/2006">
      <mc:Choice Requires="x14">
        <oleObject progId="PBrush" shapeId="2073" r:id="rId12">
          <objectPr defaultSize="0" autoPict="0" r:id="rId13">
            <anchor moveWithCells="1" sizeWithCells="1">
              <from>
                <xdr:col>9</xdr:col>
                <xdr:colOff>228600</xdr:colOff>
                <xdr:row>17</xdr:row>
                <xdr:rowOff>190500</xdr:rowOff>
              </from>
              <to>
                <xdr:col>9</xdr:col>
                <xdr:colOff>2324100</xdr:colOff>
                <xdr:row>17</xdr:row>
                <xdr:rowOff>1162050</xdr:rowOff>
              </to>
            </anchor>
          </objectPr>
        </oleObject>
      </mc:Choice>
      <mc:Fallback>
        <oleObject progId="PBrush" shapeId="2073" r:id="rId12"/>
      </mc:Fallback>
    </mc:AlternateContent>
    <mc:AlternateContent xmlns:mc="http://schemas.openxmlformats.org/markup-compatibility/2006">
      <mc:Choice Requires="x14">
        <oleObject progId="PBrush" shapeId="2075" r:id="rId14">
          <objectPr defaultSize="0" autoPict="0" r:id="rId15">
            <anchor moveWithCells="1" sizeWithCells="1">
              <from>
                <xdr:col>9</xdr:col>
                <xdr:colOff>95250</xdr:colOff>
                <xdr:row>18</xdr:row>
                <xdr:rowOff>219075</xdr:rowOff>
              </from>
              <to>
                <xdr:col>9</xdr:col>
                <xdr:colOff>942975</xdr:colOff>
                <xdr:row>18</xdr:row>
                <xdr:rowOff>2076450</xdr:rowOff>
              </to>
            </anchor>
          </objectPr>
        </oleObject>
      </mc:Choice>
      <mc:Fallback>
        <oleObject progId="PBrush" shapeId="2075" r:id="rId14"/>
      </mc:Fallback>
    </mc:AlternateContent>
    <mc:AlternateContent xmlns:mc="http://schemas.openxmlformats.org/markup-compatibility/2006">
      <mc:Choice Requires="x14">
        <oleObject progId="PBrush" shapeId="2076" r:id="rId16">
          <objectPr defaultSize="0" autoPict="0" r:id="rId17">
            <anchor moveWithCells="1" sizeWithCells="1">
              <from>
                <xdr:col>9</xdr:col>
                <xdr:colOff>171450</xdr:colOff>
                <xdr:row>19</xdr:row>
                <xdr:rowOff>238125</xdr:rowOff>
              </from>
              <to>
                <xdr:col>9</xdr:col>
                <xdr:colOff>1562100</xdr:colOff>
                <xdr:row>19</xdr:row>
                <xdr:rowOff>1152525</xdr:rowOff>
              </to>
            </anchor>
          </objectPr>
        </oleObject>
      </mc:Choice>
      <mc:Fallback>
        <oleObject progId="PBrush" shapeId="2076" r:id="rId16"/>
      </mc:Fallback>
    </mc:AlternateContent>
    <mc:AlternateContent xmlns:mc="http://schemas.openxmlformats.org/markup-compatibility/2006">
      <mc:Choice Requires="x14">
        <oleObject progId="PBrush" shapeId="2100" r:id="rId18">
          <objectPr defaultSize="0" autoPict="0" r:id="rId19">
            <anchor moveWithCells="1" sizeWithCells="1">
              <from>
                <xdr:col>10</xdr:col>
                <xdr:colOff>85725</xdr:colOff>
                <xdr:row>27</xdr:row>
                <xdr:rowOff>1638300</xdr:rowOff>
              </from>
              <to>
                <xdr:col>10</xdr:col>
                <xdr:colOff>1990725</xdr:colOff>
                <xdr:row>27</xdr:row>
                <xdr:rowOff>2409825</xdr:rowOff>
              </to>
            </anchor>
          </objectPr>
        </oleObject>
      </mc:Choice>
      <mc:Fallback>
        <oleObject progId="PBrush" shapeId="2100" r:id="rId18"/>
      </mc:Fallback>
    </mc:AlternateContent>
    <mc:AlternateContent xmlns:mc="http://schemas.openxmlformats.org/markup-compatibility/2006">
      <mc:Choice Requires="x14">
        <oleObject progId="PBrush" shapeId="2101" r:id="rId20">
          <objectPr defaultSize="0" autoPict="0" r:id="rId21">
            <anchor moveWithCells="1" sizeWithCells="1">
              <from>
                <xdr:col>9</xdr:col>
                <xdr:colOff>257175</xdr:colOff>
                <xdr:row>31</xdr:row>
                <xdr:rowOff>266700</xdr:rowOff>
              </from>
              <to>
                <xdr:col>9</xdr:col>
                <xdr:colOff>2552700</xdr:colOff>
                <xdr:row>31</xdr:row>
                <xdr:rowOff>2162175</xdr:rowOff>
              </to>
            </anchor>
          </objectPr>
        </oleObject>
      </mc:Choice>
      <mc:Fallback>
        <oleObject progId="PBrush" shapeId="2101" r:id="rId20"/>
      </mc:Fallback>
    </mc:AlternateContent>
    <mc:AlternateContent xmlns:mc="http://schemas.openxmlformats.org/markup-compatibility/2006">
      <mc:Choice Requires="x14">
        <oleObject progId="PBrush" shapeId="2103" r:id="rId22">
          <objectPr defaultSize="0" autoPict="0" r:id="rId23">
            <anchor moveWithCells="1" sizeWithCells="1">
              <from>
                <xdr:col>9</xdr:col>
                <xdr:colOff>314325</xdr:colOff>
                <xdr:row>32</xdr:row>
                <xdr:rowOff>200025</xdr:rowOff>
              </from>
              <to>
                <xdr:col>9</xdr:col>
                <xdr:colOff>2495550</xdr:colOff>
                <xdr:row>32</xdr:row>
                <xdr:rowOff>1762125</xdr:rowOff>
              </to>
            </anchor>
          </objectPr>
        </oleObject>
      </mc:Choice>
      <mc:Fallback>
        <oleObject progId="PBrush" shapeId="2103" r:id="rId22"/>
      </mc:Fallback>
    </mc:AlternateContent>
    <mc:AlternateContent xmlns:mc="http://schemas.openxmlformats.org/markup-compatibility/2006">
      <mc:Choice Requires="x14">
        <oleObject progId="PBrush" shapeId="2108" r:id="rId24">
          <objectPr defaultSize="0" autoPict="0" r:id="rId25">
            <anchor moveWithCells="1" sizeWithCells="1">
              <from>
                <xdr:col>9</xdr:col>
                <xdr:colOff>114300</xdr:colOff>
                <xdr:row>38</xdr:row>
                <xdr:rowOff>247650</xdr:rowOff>
              </from>
              <to>
                <xdr:col>9</xdr:col>
                <xdr:colOff>4248150</xdr:colOff>
                <xdr:row>38</xdr:row>
                <xdr:rowOff>1514475</xdr:rowOff>
              </to>
            </anchor>
          </objectPr>
        </oleObject>
      </mc:Choice>
      <mc:Fallback>
        <oleObject progId="PBrush" shapeId="2108" r:id="rId24"/>
      </mc:Fallback>
    </mc:AlternateContent>
    <mc:AlternateContent xmlns:mc="http://schemas.openxmlformats.org/markup-compatibility/2006">
      <mc:Choice Requires="x14">
        <oleObject progId="PBrush" shapeId="2110" r:id="rId26">
          <objectPr defaultSize="0" autoPict="0" r:id="rId27">
            <anchor moveWithCells="1" sizeWithCells="1">
              <from>
                <xdr:col>9</xdr:col>
                <xdr:colOff>390525</xdr:colOff>
                <xdr:row>39</xdr:row>
                <xdr:rowOff>266700</xdr:rowOff>
              </from>
              <to>
                <xdr:col>9</xdr:col>
                <xdr:colOff>3209925</xdr:colOff>
                <xdr:row>39</xdr:row>
                <xdr:rowOff>2333625</xdr:rowOff>
              </to>
            </anchor>
          </objectPr>
        </oleObject>
      </mc:Choice>
      <mc:Fallback>
        <oleObject progId="PBrush" shapeId="2110" r:id="rId26"/>
      </mc:Fallback>
    </mc:AlternateContent>
  </oleObjec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topLeftCell="A7" workbookViewId="0">
      <selection activeCell="A9" sqref="A9"/>
    </sheetView>
  </sheetViews>
  <sheetFormatPr baseColWidth="10" defaultRowHeight="15.75" x14ac:dyDescent="0.25"/>
  <cols>
    <col min="1" max="1" width="72.25" style="24" customWidth="1"/>
    <col min="2" max="2" width="11" style="24"/>
    <col min="3" max="3" width="13.875" style="24" customWidth="1"/>
    <col min="4" max="4" width="11.375" style="24" customWidth="1"/>
    <col min="5" max="7" width="11" style="24"/>
    <col min="8" max="11" width="11" style="24" hidden="1" customWidth="1"/>
    <col min="12" max="16384" width="11" style="24"/>
  </cols>
  <sheetData>
    <row r="1" spans="1:11" ht="16.5" thickBot="1" x14ac:dyDescent="0.3">
      <c r="A1" s="111" t="s">
        <v>38</v>
      </c>
      <c r="B1" s="112"/>
      <c r="C1" s="112"/>
      <c r="D1" s="112"/>
      <c r="E1" s="112"/>
      <c r="F1" s="113"/>
    </row>
    <row r="2" spans="1:11" x14ac:dyDescent="0.25">
      <c r="A2" s="32" t="s">
        <v>42</v>
      </c>
      <c r="B2" s="33"/>
      <c r="C2" s="114" t="s">
        <v>13</v>
      </c>
      <c r="D2" s="115"/>
      <c r="E2" s="116"/>
      <c r="F2" s="34"/>
    </row>
    <row r="3" spans="1:11" ht="63" x14ac:dyDescent="0.25">
      <c r="A3" s="35" t="s">
        <v>43</v>
      </c>
      <c r="B3" s="33"/>
      <c r="C3" s="120" t="s">
        <v>14</v>
      </c>
      <c r="D3" s="121"/>
      <c r="E3" s="122"/>
      <c r="F3" s="34"/>
      <c r="H3" s="24" t="s">
        <v>18</v>
      </c>
      <c r="I3" s="24" t="s">
        <v>19</v>
      </c>
      <c r="J3" s="24" t="s">
        <v>20</v>
      </c>
      <c r="K3" s="24" t="s">
        <v>52</v>
      </c>
    </row>
    <row r="4" spans="1:11" ht="31.5" x14ac:dyDescent="0.25">
      <c r="A4" s="32" t="s">
        <v>44</v>
      </c>
      <c r="B4" s="33"/>
      <c r="C4" s="28" t="s">
        <v>15</v>
      </c>
      <c r="D4" s="27" t="s">
        <v>16</v>
      </c>
      <c r="E4" s="31" t="s">
        <v>17</v>
      </c>
      <c r="F4" s="34"/>
      <c r="H4" s="24" t="s">
        <v>21</v>
      </c>
      <c r="I4" s="24" t="s">
        <v>25</v>
      </c>
      <c r="J4" s="24">
        <v>1</v>
      </c>
      <c r="K4" s="24">
        <v>1</v>
      </c>
    </row>
    <row r="5" spans="1:11" ht="79.5" thickBot="1" x14ac:dyDescent="0.3">
      <c r="A5" s="35" t="s">
        <v>45</v>
      </c>
      <c r="B5" s="33"/>
      <c r="C5" s="30" t="s">
        <v>35</v>
      </c>
      <c r="D5" s="123" t="str">
        <f>CONCATENATE(H21,"_",I21,"_",J21,"_CO")</f>
        <v>CN_07_04_CO</v>
      </c>
      <c r="E5" s="124"/>
      <c r="F5" s="34"/>
      <c r="H5" s="24" t="s">
        <v>22</v>
      </c>
      <c r="I5" s="24" t="s">
        <v>26</v>
      </c>
      <c r="J5" s="24">
        <v>2</v>
      </c>
      <c r="K5" s="24">
        <v>2</v>
      </c>
    </row>
    <row r="6" spans="1:11" ht="32.25" thickBot="1" x14ac:dyDescent="0.3">
      <c r="A6" s="32" t="s">
        <v>10</v>
      </c>
      <c r="B6" s="33"/>
      <c r="C6" s="33"/>
      <c r="D6" s="33"/>
      <c r="E6" s="33"/>
      <c r="F6" s="34"/>
      <c r="H6" s="24" t="s">
        <v>23</v>
      </c>
      <c r="I6" s="24" t="s">
        <v>27</v>
      </c>
      <c r="J6" s="24">
        <v>3</v>
      </c>
      <c r="K6" s="24">
        <v>3</v>
      </c>
    </row>
    <row r="7" spans="1:11" ht="48" thickBot="1" x14ac:dyDescent="0.3">
      <c r="A7" s="35" t="s">
        <v>11</v>
      </c>
      <c r="B7" s="33"/>
      <c r="C7" s="64" t="s">
        <v>127</v>
      </c>
      <c r="D7" s="109" t="str">
        <f>CONCATENATE("SolicitudGrafica_",D5,".xls")</f>
        <v>SolicitudGrafica_CN_07_04_CO.xls</v>
      </c>
      <c r="E7" s="109"/>
      <c r="F7" s="110"/>
      <c r="H7" s="24" t="s">
        <v>24</v>
      </c>
      <c r="I7" s="24" t="s">
        <v>28</v>
      </c>
      <c r="J7" s="24">
        <v>4</v>
      </c>
      <c r="K7" s="24">
        <v>4</v>
      </c>
    </row>
    <row r="8" spans="1:11" ht="47.25" x14ac:dyDescent="0.25">
      <c r="A8" s="35" t="s">
        <v>53</v>
      </c>
      <c r="B8" s="33"/>
      <c r="C8" s="33"/>
      <c r="D8" s="33"/>
      <c r="E8" s="33"/>
      <c r="F8" s="34"/>
      <c r="I8" s="24" t="s">
        <v>29</v>
      </c>
      <c r="J8" s="24">
        <v>5</v>
      </c>
      <c r="K8" s="24">
        <v>5</v>
      </c>
    </row>
    <row r="9" spans="1:11" ht="47.25" x14ac:dyDescent="0.25">
      <c r="A9" s="35" t="s">
        <v>12</v>
      </c>
      <c r="B9" s="33"/>
      <c r="C9" s="33"/>
      <c r="D9" s="33"/>
      <c r="E9" s="33"/>
      <c r="F9" s="34"/>
      <c r="I9" s="24" t="s">
        <v>30</v>
      </c>
      <c r="J9" s="24">
        <v>6</v>
      </c>
      <c r="K9" s="24">
        <v>6</v>
      </c>
    </row>
    <row r="10" spans="1:11" ht="32.25" thickBot="1" x14ac:dyDescent="0.3">
      <c r="A10" s="36" t="s">
        <v>36</v>
      </c>
      <c r="B10" s="37"/>
      <c r="C10" s="37"/>
      <c r="D10" s="37"/>
      <c r="E10" s="37"/>
      <c r="F10" s="38"/>
      <c r="I10" s="24" t="s">
        <v>31</v>
      </c>
      <c r="J10" s="24">
        <v>7</v>
      </c>
      <c r="K10" s="24">
        <v>7</v>
      </c>
    </row>
    <row r="11" spans="1:11" x14ac:dyDescent="0.25">
      <c r="I11" s="24" t="s">
        <v>32</v>
      </c>
      <c r="J11" s="24">
        <v>8</v>
      </c>
      <c r="K11" s="24">
        <v>8</v>
      </c>
    </row>
    <row r="12" spans="1:11" ht="16.5" thickBot="1" x14ac:dyDescent="0.3">
      <c r="I12" s="24" t="s">
        <v>37</v>
      </c>
      <c r="J12" s="24">
        <v>9</v>
      </c>
      <c r="K12" s="24">
        <v>9</v>
      </c>
    </row>
    <row r="13" spans="1:11" x14ac:dyDescent="0.25">
      <c r="A13" s="111" t="s">
        <v>41</v>
      </c>
      <c r="B13" s="112"/>
      <c r="C13" s="112"/>
      <c r="D13" s="112"/>
      <c r="E13" s="112"/>
      <c r="F13" s="113"/>
      <c r="I13" s="24" t="s">
        <v>33</v>
      </c>
      <c r="J13" s="24">
        <v>10</v>
      </c>
      <c r="K13" s="24">
        <v>10</v>
      </c>
    </row>
    <row r="14" spans="1:11" ht="16.5" thickBot="1" x14ac:dyDescent="0.3">
      <c r="A14" s="35"/>
      <c r="B14" s="33"/>
      <c r="C14" s="33"/>
      <c r="D14" s="33"/>
      <c r="E14" s="33"/>
      <c r="F14" s="34"/>
      <c r="I14" s="24" t="s">
        <v>34</v>
      </c>
      <c r="J14" s="24">
        <v>11</v>
      </c>
      <c r="K14" s="24">
        <v>11</v>
      </c>
    </row>
    <row r="15" spans="1:11" x14ac:dyDescent="0.25">
      <c r="A15" s="32" t="s">
        <v>46</v>
      </c>
      <c r="B15" s="33"/>
      <c r="C15" s="114" t="s">
        <v>49</v>
      </c>
      <c r="D15" s="115"/>
      <c r="E15" s="115"/>
      <c r="F15" s="116"/>
      <c r="J15" s="24">
        <v>12</v>
      </c>
      <c r="K15" s="24">
        <v>12</v>
      </c>
    </row>
    <row r="16" spans="1:11" ht="67.150000000000006" customHeight="1" x14ac:dyDescent="0.25">
      <c r="A16" s="35" t="s">
        <v>47</v>
      </c>
      <c r="B16" s="33"/>
      <c r="C16" s="28" t="s">
        <v>15</v>
      </c>
      <c r="D16" s="27" t="s">
        <v>16</v>
      </c>
      <c r="E16" s="27" t="s">
        <v>17</v>
      </c>
      <c r="F16" s="29" t="s">
        <v>50</v>
      </c>
      <c r="J16" s="24">
        <v>13</v>
      </c>
      <c r="K16" s="24">
        <v>13</v>
      </c>
    </row>
    <row r="17" spans="1:11" ht="32.1" customHeight="1" thickBot="1" x14ac:dyDescent="0.3">
      <c r="A17" s="32" t="s">
        <v>44</v>
      </c>
      <c r="B17" s="33"/>
      <c r="C17" s="30" t="s">
        <v>35</v>
      </c>
      <c r="D17" s="117" t="str">
        <f>CONCATENATE(H21,"_",I21,"_",J21,"_",K45)</f>
        <v>CN_07_04_REC10</v>
      </c>
      <c r="E17" s="118"/>
      <c r="F17" s="119"/>
      <c r="J17" s="24">
        <v>14</v>
      </c>
      <c r="K17" s="24">
        <v>14</v>
      </c>
    </row>
    <row r="18" spans="1:11" ht="79.5" thickBot="1" x14ac:dyDescent="0.3">
      <c r="A18" s="35" t="s">
        <v>48</v>
      </c>
      <c r="B18" s="33"/>
      <c r="C18" s="64" t="s">
        <v>128</v>
      </c>
      <c r="D18" s="109" t="str">
        <f>CONCATENATE("SolicitudGrafica_",D17,".xls")</f>
        <v>SolicitudGrafica_CN_07_04_REC10.xls</v>
      </c>
      <c r="E18" s="109"/>
      <c r="F18" s="110"/>
      <c r="J18" s="24">
        <v>15</v>
      </c>
      <c r="K18" s="24">
        <v>15</v>
      </c>
    </row>
    <row r="19" spans="1:11" x14ac:dyDescent="0.25">
      <c r="A19" s="32" t="s">
        <v>10</v>
      </c>
      <c r="B19" s="33"/>
      <c r="C19" s="33"/>
      <c r="D19" s="33"/>
      <c r="E19" s="33"/>
      <c r="F19" s="34"/>
      <c r="H19" s="24">
        <v>3</v>
      </c>
      <c r="J19" s="24">
        <v>16</v>
      </c>
      <c r="K19" s="24">
        <v>16</v>
      </c>
    </row>
    <row r="20" spans="1:11" ht="63.75" thickBot="1" x14ac:dyDescent="0.3">
      <c r="A20" s="36" t="s">
        <v>51</v>
      </c>
      <c r="B20" s="37"/>
      <c r="C20" s="37"/>
      <c r="D20" s="37"/>
      <c r="E20" s="37"/>
      <c r="F20" s="38"/>
      <c r="H20" s="24">
        <v>2</v>
      </c>
      <c r="I20" s="24">
        <v>5</v>
      </c>
      <c r="J20" s="24">
        <v>4</v>
      </c>
      <c r="K20" s="24">
        <v>17</v>
      </c>
    </row>
    <row r="21" spans="1:11" x14ac:dyDescent="0.25">
      <c r="H21" s="24" t="str">
        <f>IF(INDEX(H4:H7,H20)=H4,"MA",IF(INDEX(H4:H7,H20)=H5,"CN",IF(INDEX(H4:H7,H20)=H6,"CS",IF(INDEX(H4:H7,H20)=H7,"LE"))))</f>
        <v>CN</v>
      </c>
      <c r="I21" s="24" t="str">
        <f>CONCATENATE(IF((I20+2)&lt;10,"0",""),I20+2)</f>
        <v>07</v>
      </c>
      <c r="J21" s="24" t="str">
        <f>CONCATENATE(IF(J20&lt;10,"0",""),J20)</f>
        <v>04</v>
      </c>
      <c r="K21" s="24">
        <v>18</v>
      </c>
    </row>
    <row r="22" spans="1:11" x14ac:dyDescent="0.25">
      <c r="K22" s="24">
        <v>19</v>
      </c>
    </row>
    <row r="23" spans="1:11" x14ac:dyDescent="0.25">
      <c r="K23" s="24">
        <v>20</v>
      </c>
    </row>
    <row r="24" spans="1:11" x14ac:dyDescent="0.25">
      <c r="K24" s="24">
        <v>21</v>
      </c>
    </row>
    <row r="25" spans="1:11" x14ac:dyDescent="0.25">
      <c r="K25" s="24">
        <v>22</v>
      </c>
    </row>
    <row r="26" spans="1:11" x14ac:dyDescent="0.25">
      <c r="K26" s="24">
        <v>23</v>
      </c>
    </row>
    <row r="27" spans="1:11" x14ac:dyDescent="0.25">
      <c r="K27" s="24">
        <v>24</v>
      </c>
    </row>
    <row r="28" spans="1:11" x14ac:dyDescent="0.25">
      <c r="K28" s="24">
        <v>25</v>
      </c>
    </row>
    <row r="29" spans="1:11" x14ac:dyDescent="0.25">
      <c r="K29" s="24">
        <v>26</v>
      </c>
    </row>
    <row r="30" spans="1:11" x14ac:dyDescent="0.25">
      <c r="K30" s="24">
        <v>27</v>
      </c>
    </row>
    <row r="31" spans="1:11" x14ac:dyDescent="0.25">
      <c r="K31" s="24">
        <v>28</v>
      </c>
    </row>
    <row r="32" spans="1:11" x14ac:dyDescent="0.25">
      <c r="K32" s="24">
        <v>29</v>
      </c>
    </row>
    <row r="33" spans="11:11" x14ac:dyDescent="0.25">
      <c r="K33" s="24">
        <v>30</v>
      </c>
    </row>
    <row r="34" spans="11:11" x14ac:dyDescent="0.25">
      <c r="K34" s="24">
        <v>31</v>
      </c>
    </row>
    <row r="35" spans="11:11" x14ac:dyDescent="0.25">
      <c r="K35" s="24">
        <v>32</v>
      </c>
    </row>
    <row r="36" spans="11:11" x14ac:dyDescent="0.25">
      <c r="K36" s="24">
        <v>33</v>
      </c>
    </row>
    <row r="37" spans="11:11" x14ac:dyDescent="0.25">
      <c r="K37" s="24">
        <v>34</v>
      </c>
    </row>
    <row r="38" spans="11:11" x14ac:dyDescent="0.25">
      <c r="K38" s="24">
        <v>35</v>
      </c>
    </row>
    <row r="39" spans="11:11" x14ac:dyDescent="0.25">
      <c r="K39" s="24">
        <v>36</v>
      </c>
    </row>
    <row r="40" spans="11:11" x14ac:dyDescent="0.25">
      <c r="K40" s="24">
        <v>37</v>
      </c>
    </row>
    <row r="41" spans="11:11" x14ac:dyDescent="0.25">
      <c r="K41" s="24">
        <v>38</v>
      </c>
    </row>
    <row r="42" spans="11:11" x14ac:dyDescent="0.25">
      <c r="K42" s="24">
        <v>39</v>
      </c>
    </row>
    <row r="43" spans="11:11" x14ac:dyDescent="0.25">
      <c r="K43" s="24">
        <v>40</v>
      </c>
    </row>
    <row r="44" spans="11:11" x14ac:dyDescent="0.25">
      <c r="K44" s="24">
        <v>1</v>
      </c>
    </row>
    <row r="45" spans="11:11" x14ac:dyDescent="0.25">
      <c r="K45" s="24"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24" customWidth="1"/>
    <col min="2" max="2" width="22.25" style="24" customWidth="1"/>
    <col min="3" max="3" width="17.375" style="24" customWidth="1"/>
    <col min="4" max="4" width="10.875" style="24"/>
    <col min="5" max="5" width="11.75" style="24" customWidth="1"/>
    <col min="6" max="6" width="12.75" style="24" customWidth="1"/>
    <col min="7" max="7" width="11" style="24" customWidth="1"/>
    <col min="8" max="8" width="24.5" style="24" customWidth="1"/>
    <col min="9" max="9" width="22.25" style="24" customWidth="1"/>
    <col min="10" max="10" width="20.75" style="24" customWidth="1"/>
    <col min="11" max="11" width="44.5" style="24" customWidth="1"/>
    <col min="12" max="16384" width="10.875" style="24"/>
  </cols>
  <sheetData>
    <row r="1" spans="1:11" x14ac:dyDescent="0.25">
      <c r="A1" s="125" t="s">
        <v>56</v>
      </c>
      <c r="B1" s="125" t="s">
        <v>63</v>
      </c>
      <c r="C1" s="125" t="s">
        <v>64</v>
      </c>
      <c r="D1" s="125" t="s">
        <v>5</v>
      </c>
      <c r="E1" s="125" t="s">
        <v>65</v>
      </c>
      <c r="F1" s="125" t="s">
        <v>66</v>
      </c>
      <c r="G1" s="125" t="s">
        <v>67</v>
      </c>
      <c r="H1" s="126" t="s">
        <v>68</v>
      </c>
      <c r="I1" s="126"/>
      <c r="J1" s="126"/>
    </row>
    <row r="2" spans="1:11" x14ac:dyDescent="0.25">
      <c r="A2" s="125"/>
      <c r="B2" s="125"/>
      <c r="C2" s="125"/>
      <c r="D2" s="125"/>
      <c r="E2" s="125"/>
      <c r="F2" s="125"/>
      <c r="G2" s="125"/>
      <c r="H2" s="43" t="s">
        <v>65</v>
      </c>
      <c r="I2" s="43" t="s">
        <v>66</v>
      </c>
      <c r="J2" s="43" t="s">
        <v>67</v>
      </c>
    </row>
    <row r="3" spans="1:11" s="45" customFormat="1" x14ac:dyDescent="0.25">
      <c r="A3" s="44" t="s">
        <v>69</v>
      </c>
      <c r="B3" s="44" t="s">
        <v>70</v>
      </c>
      <c r="C3" s="44" t="s">
        <v>71</v>
      </c>
      <c r="D3" s="44" t="s">
        <v>72</v>
      </c>
      <c r="E3" s="44" t="s">
        <v>73</v>
      </c>
      <c r="F3" s="44"/>
      <c r="G3" s="44"/>
      <c r="H3" s="44" t="s">
        <v>130</v>
      </c>
      <c r="I3" s="44"/>
      <c r="J3" s="44"/>
    </row>
    <row r="4" spans="1:11" s="45" customFormat="1" x14ac:dyDescent="0.25">
      <c r="A4" s="46" t="s">
        <v>57</v>
      </c>
      <c r="B4" s="46" t="s">
        <v>74</v>
      </c>
      <c r="C4" s="46" t="s">
        <v>71</v>
      </c>
      <c r="D4" s="46" t="s">
        <v>72</v>
      </c>
      <c r="E4" s="46" t="s">
        <v>75</v>
      </c>
      <c r="F4" s="46" t="s">
        <v>76</v>
      </c>
      <c r="G4" s="46"/>
      <c r="H4" s="46" t="s">
        <v>131</v>
      </c>
      <c r="I4" s="46" t="s">
        <v>133</v>
      </c>
      <c r="J4" s="46"/>
    </row>
    <row r="5" spans="1:11" s="45" customFormat="1" x14ac:dyDescent="0.25">
      <c r="A5" s="47" t="s">
        <v>77</v>
      </c>
      <c r="B5" s="46" t="s">
        <v>78</v>
      </c>
      <c r="C5" s="46" t="s">
        <v>71</v>
      </c>
      <c r="D5" s="46" t="s">
        <v>72</v>
      </c>
      <c r="E5" s="46" t="s">
        <v>75</v>
      </c>
      <c r="F5" s="46" t="s">
        <v>76</v>
      </c>
      <c r="G5" s="48"/>
      <c r="H5" s="46" t="s">
        <v>131</v>
      </c>
      <c r="I5" s="46" t="s">
        <v>133</v>
      </c>
      <c r="J5" s="48"/>
    </row>
    <row r="6" spans="1:11" s="45" customFormat="1" x14ac:dyDescent="0.25">
      <c r="A6" s="46" t="s">
        <v>58</v>
      </c>
      <c r="B6" s="46" t="s">
        <v>79</v>
      </c>
      <c r="C6" s="46" t="s">
        <v>71</v>
      </c>
      <c r="D6" s="46" t="s">
        <v>72</v>
      </c>
      <c r="E6" s="46" t="s">
        <v>75</v>
      </c>
      <c r="F6" s="46" t="s">
        <v>76</v>
      </c>
      <c r="G6" s="46" t="s">
        <v>73</v>
      </c>
      <c r="H6" s="46" t="s">
        <v>131</v>
      </c>
      <c r="I6" s="46" t="s">
        <v>133</v>
      </c>
      <c r="J6" s="46" t="s">
        <v>134</v>
      </c>
    </row>
    <row r="7" spans="1:11" s="45" customFormat="1" ht="25.5" x14ac:dyDescent="0.25">
      <c r="A7" s="46" t="s">
        <v>80</v>
      </c>
      <c r="B7" s="46" t="s">
        <v>81</v>
      </c>
      <c r="C7" s="46" t="s">
        <v>71</v>
      </c>
      <c r="D7" s="46" t="s">
        <v>72</v>
      </c>
      <c r="E7" s="46" t="s">
        <v>75</v>
      </c>
      <c r="F7" s="46" t="s">
        <v>76</v>
      </c>
      <c r="G7" s="46"/>
      <c r="H7" s="46" t="s">
        <v>131</v>
      </c>
      <c r="I7" s="46" t="s">
        <v>133</v>
      </c>
      <c r="J7" s="46"/>
    </row>
    <row r="8" spans="1:11" s="45" customFormat="1" ht="25.5" x14ac:dyDescent="0.25">
      <c r="A8" s="46" t="s">
        <v>82</v>
      </c>
      <c r="B8" s="46" t="s">
        <v>83</v>
      </c>
      <c r="C8" s="46" t="s">
        <v>71</v>
      </c>
      <c r="D8" s="46" t="s">
        <v>72</v>
      </c>
      <c r="E8" s="46" t="s">
        <v>75</v>
      </c>
      <c r="F8" s="46" t="s">
        <v>76</v>
      </c>
      <c r="G8" s="46"/>
      <c r="H8" s="46" t="s">
        <v>131</v>
      </c>
      <c r="I8" s="46" t="s">
        <v>133</v>
      </c>
      <c r="J8" s="46"/>
    </row>
    <row r="9" spans="1:11" s="45" customFormat="1" x14ac:dyDescent="0.25">
      <c r="A9" s="46" t="s">
        <v>84</v>
      </c>
      <c r="B9" s="46" t="s">
        <v>85</v>
      </c>
      <c r="C9" s="46" t="s">
        <v>71</v>
      </c>
      <c r="D9" s="46" t="s">
        <v>72</v>
      </c>
      <c r="E9" s="46" t="s">
        <v>75</v>
      </c>
      <c r="F9" s="46" t="s">
        <v>76</v>
      </c>
      <c r="G9" s="46"/>
      <c r="H9" s="46" t="s">
        <v>131</v>
      </c>
      <c r="I9" s="46" t="s">
        <v>133</v>
      </c>
      <c r="J9" s="46"/>
    </row>
    <row r="10" spans="1:11" s="45" customFormat="1" x14ac:dyDescent="0.25">
      <c r="A10" s="46" t="s">
        <v>86</v>
      </c>
      <c r="B10" s="46" t="s">
        <v>87</v>
      </c>
      <c r="C10" s="46" t="s">
        <v>71</v>
      </c>
      <c r="D10" s="46" t="s">
        <v>72</v>
      </c>
      <c r="E10" s="46" t="s">
        <v>88</v>
      </c>
      <c r="F10" s="46"/>
      <c r="G10" s="46"/>
      <c r="H10" s="46" t="s">
        <v>130</v>
      </c>
      <c r="I10" s="46" t="s">
        <v>133</v>
      </c>
      <c r="J10" s="46"/>
    </row>
    <row r="11" spans="1:11" s="45" customFormat="1" ht="25.5" x14ac:dyDescent="0.25">
      <c r="A11" s="46" t="s">
        <v>89</v>
      </c>
      <c r="B11" s="46" t="s">
        <v>90</v>
      </c>
      <c r="C11" s="46" t="s">
        <v>71</v>
      </c>
      <c r="D11" s="46" t="s">
        <v>72</v>
      </c>
      <c r="E11" s="46" t="s">
        <v>75</v>
      </c>
      <c r="F11" s="46" t="s">
        <v>76</v>
      </c>
      <c r="G11" s="46"/>
      <c r="H11" s="46" t="s">
        <v>131</v>
      </c>
      <c r="I11" s="46" t="s">
        <v>133</v>
      </c>
      <c r="J11" s="46"/>
    </row>
    <row r="12" spans="1:11" s="45" customFormat="1" x14ac:dyDescent="0.25">
      <c r="A12" s="46" t="s">
        <v>91</v>
      </c>
      <c r="B12" s="46" t="s">
        <v>92</v>
      </c>
      <c r="C12" s="46" t="s">
        <v>71</v>
      </c>
      <c r="D12" s="46" t="s">
        <v>72</v>
      </c>
      <c r="E12" s="46" t="s">
        <v>75</v>
      </c>
      <c r="F12" s="46" t="s">
        <v>76</v>
      </c>
      <c r="G12" s="46"/>
      <c r="H12" s="46" t="s">
        <v>131</v>
      </c>
      <c r="I12" s="46" t="s">
        <v>133</v>
      </c>
      <c r="J12" s="46"/>
    </row>
    <row r="13" spans="1:11" ht="63" x14ac:dyDescent="0.25">
      <c r="A13" s="49" t="s">
        <v>93</v>
      </c>
      <c r="B13" s="49" t="s">
        <v>94</v>
      </c>
      <c r="C13" s="46" t="s">
        <v>71</v>
      </c>
      <c r="D13" s="50" t="s">
        <v>95</v>
      </c>
      <c r="E13" s="50"/>
      <c r="F13" s="51" t="s">
        <v>125</v>
      </c>
      <c r="G13" s="49"/>
      <c r="H13" s="46"/>
      <c r="I13" s="46" t="s">
        <v>130</v>
      </c>
      <c r="J13" s="49"/>
      <c r="K13" s="24" t="s">
        <v>96</v>
      </c>
    </row>
    <row r="14" spans="1:11" x14ac:dyDescent="0.25">
      <c r="A14" s="49" t="s">
        <v>97</v>
      </c>
      <c r="B14" s="49" t="s">
        <v>98</v>
      </c>
      <c r="C14" s="46" t="s">
        <v>71</v>
      </c>
      <c r="D14" s="50" t="s">
        <v>72</v>
      </c>
      <c r="E14" s="50"/>
      <c r="F14" s="51" t="s">
        <v>126</v>
      </c>
      <c r="G14" s="49"/>
      <c r="H14" s="46"/>
      <c r="I14" s="46" t="s">
        <v>130</v>
      </c>
      <c r="J14" s="49"/>
    </row>
    <row r="15" spans="1:11" ht="31.5" x14ac:dyDescent="0.25">
      <c r="A15" s="49" t="s">
        <v>99</v>
      </c>
      <c r="B15" s="49" t="s">
        <v>100</v>
      </c>
      <c r="C15" s="46" t="s">
        <v>101</v>
      </c>
      <c r="D15" s="49" t="s">
        <v>95</v>
      </c>
      <c r="E15" s="49" t="s">
        <v>124</v>
      </c>
      <c r="F15" s="49"/>
      <c r="G15" s="49"/>
      <c r="H15" s="46" t="s">
        <v>130</v>
      </c>
      <c r="I15" s="49"/>
      <c r="J15" s="49"/>
      <c r="K15" s="24" t="s">
        <v>102</v>
      </c>
    </row>
    <row r="16" spans="1:11" ht="94.5" x14ac:dyDescent="0.25">
      <c r="A16" s="51" t="s">
        <v>103</v>
      </c>
      <c r="B16" s="51"/>
      <c r="C16" s="47" t="s">
        <v>101</v>
      </c>
      <c r="D16" s="51" t="s">
        <v>104</v>
      </c>
      <c r="E16" s="50" t="s">
        <v>122</v>
      </c>
      <c r="F16" s="50" t="s">
        <v>123</v>
      </c>
      <c r="G16" s="50"/>
      <c r="H16" s="51" t="s">
        <v>132</v>
      </c>
      <c r="I16" s="51" t="s">
        <v>135</v>
      </c>
      <c r="J16" s="50"/>
      <c r="K16" s="52" t="s">
        <v>105</v>
      </c>
    </row>
    <row r="17" spans="1:11" ht="25.5" x14ac:dyDescent="0.25">
      <c r="A17" s="46" t="s">
        <v>106</v>
      </c>
      <c r="B17" s="46"/>
      <c r="C17" s="46" t="s">
        <v>71</v>
      </c>
      <c r="D17" s="46" t="s">
        <v>72</v>
      </c>
      <c r="E17" s="46" t="s">
        <v>107</v>
      </c>
      <c r="F17" s="46" t="s">
        <v>108</v>
      </c>
      <c r="G17" s="46"/>
      <c r="H17" s="53" t="s">
        <v>109</v>
      </c>
      <c r="I17" s="53" t="s">
        <v>110</v>
      </c>
      <c r="J17" s="46"/>
      <c r="K17" s="54" t="s">
        <v>111</v>
      </c>
    </row>
    <row r="20" spans="1:11" x14ac:dyDescent="0.25">
      <c r="A20" s="55" t="s">
        <v>112</v>
      </c>
    </row>
    <row r="21" spans="1:11" x14ac:dyDescent="0.25">
      <c r="A21" s="56" t="s">
        <v>113</v>
      </c>
      <c r="B21" s="57" t="s">
        <v>136</v>
      </c>
      <c r="C21" s="58" t="s">
        <v>22</v>
      </c>
      <c r="D21" s="57"/>
      <c r="E21" s="57"/>
    </row>
    <row r="22" spans="1:11" x14ac:dyDescent="0.25">
      <c r="A22" s="59" t="s">
        <v>114</v>
      </c>
      <c r="B22" s="65" t="s">
        <v>137</v>
      </c>
      <c r="C22" s="61" t="s">
        <v>138</v>
      </c>
      <c r="D22" s="60"/>
      <c r="E22" s="60"/>
    </row>
    <row r="23" spans="1:11" x14ac:dyDescent="0.25">
      <c r="A23" s="59" t="s">
        <v>115</v>
      </c>
      <c r="B23" s="65" t="s">
        <v>139</v>
      </c>
      <c r="C23" s="61" t="s">
        <v>140</v>
      </c>
      <c r="D23" s="60"/>
      <c r="E23" s="60"/>
    </row>
    <row r="24" spans="1:11" ht="31.5" x14ac:dyDescent="0.25">
      <c r="A24" s="59" t="s">
        <v>116</v>
      </c>
      <c r="B24" s="60" t="s">
        <v>141</v>
      </c>
      <c r="C24" s="61" t="s">
        <v>144</v>
      </c>
      <c r="D24" s="60"/>
      <c r="E24" s="60"/>
    </row>
    <row r="25" spans="1:11" x14ac:dyDescent="0.25">
      <c r="A25" s="59" t="s">
        <v>117</v>
      </c>
      <c r="B25" s="60" t="s">
        <v>142</v>
      </c>
      <c r="C25" s="61" t="s">
        <v>143</v>
      </c>
      <c r="D25" s="60"/>
      <c r="E25" s="60"/>
    </row>
    <row r="26" spans="1:11" ht="63" x14ac:dyDescent="0.25">
      <c r="A26" s="59" t="s">
        <v>118</v>
      </c>
      <c r="B26" s="60" t="s">
        <v>119</v>
      </c>
      <c r="C26" s="61" t="s">
        <v>120</v>
      </c>
      <c r="D26" s="60"/>
      <c r="E26" s="60"/>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2015-08-06T21:59:20Z</dcterms:modified>
</cp:coreProperties>
</file>